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H Intelligence\Data\Joint_Surveys_2010_onwards\JOINT SURVEYS CYP\2019\Analysis\"/>
    </mc:Choice>
  </mc:AlternateContent>
  <bookViews>
    <workbookView xWindow="0" yWindow="0" windowWidth="16395" windowHeight="5250" tabRatio="862"/>
  </bookViews>
  <sheets>
    <sheet name="Introduction" sheetId="14" r:id="rId1"/>
    <sheet name="School_and_geography" sheetId="13" r:id="rId2"/>
    <sheet name="Demographics" sheetId="1" r:id="rId3"/>
    <sheet name="Taking_care" sheetId="2" r:id="rId4"/>
    <sheet name="Wellbeing" sheetId="3" r:id="rId5"/>
    <sheet name="Behaviours" sheetId="9" r:id="rId6"/>
    <sheet name="Being_you" sheetId="10" r:id="rId7"/>
    <sheet name="Safety_Technology" sheetId="16" r:id="rId8"/>
    <sheet name="Local_area" sheetId="6" r:id="rId9"/>
    <sheet name="Politics_local_issues" sheetId="15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13" l="1"/>
  <c r="C26" i="13"/>
  <c r="P29" i="15"/>
  <c r="M29" i="15"/>
  <c r="J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29" i="15"/>
  <c r="O45" i="15"/>
  <c r="P44" i="15" s="1"/>
  <c r="L45" i="15"/>
  <c r="M44" i="15" s="1"/>
  <c r="I45" i="15"/>
  <c r="J44" i="15" s="1"/>
  <c r="F45" i="15"/>
  <c r="J33" i="15" l="1"/>
  <c r="M33" i="15"/>
  <c r="P33" i="15"/>
  <c r="J37" i="15"/>
  <c r="M37" i="15"/>
  <c r="P37" i="15"/>
  <c r="J41" i="15"/>
  <c r="M41" i="15"/>
  <c r="P41" i="15"/>
  <c r="J30" i="15"/>
  <c r="J34" i="15"/>
  <c r="J38" i="15"/>
  <c r="J42" i="15"/>
  <c r="M30" i="15"/>
  <c r="M34" i="15"/>
  <c r="M38" i="15"/>
  <c r="M42" i="15"/>
  <c r="P30" i="15"/>
  <c r="P34" i="15"/>
  <c r="P38" i="15"/>
  <c r="P42" i="15"/>
  <c r="J31" i="15"/>
  <c r="J35" i="15"/>
  <c r="J39" i="15"/>
  <c r="J43" i="15"/>
  <c r="M31" i="15"/>
  <c r="M35" i="15"/>
  <c r="M39" i="15"/>
  <c r="M43" i="15"/>
  <c r="P31" i="15"/>
  <c r="P35" i="15"/>
  <c r="P39" i="15"/>
  <c r="P43" i="15"/>
  <c r="J32" i="15"/>
  <c r="J36" i="15"/>
  <c r="J40" i="15"/>
  <c r="M32" i="15"/>
  <c r="M36" i="15"/>
  <c r="M40" i="15"/>
  <c r="P32" i="15"/>
  <c r="P36" i="15"/>
  <c r="P40" i="15"/>
  <c r="E15" i="10"/>
  <c r="E31" i="10" l="1"/>
  <c r="B16" i="9" l="1"/>
  <c r="B40" i="9"/>
  <c r="C6" i="3"/>
  <c r="J11" i="9" l="1"/>
  <c r="K10" i="9" s="1"/>
  <c r="K9" i="9" l="1"/>
  <c r="C5" i="6" l="1"/>
  <c r="C6" i="6"/>
  <c r="C7" i="6"/>
  <c r="C8" i="6"/>
  <c r="C4" i="6"/>
  <c r="C14" i="6"/>
  <c r="C15" i="6"/>
  <c r="C16" i="6"/>
  <c r="C17" i="6"/>
  <c r="G18" i="6" s="1"/>
  <c r="C18" i="6"/>
  <c r="C13" i="6"/>
  <c r="C21" i="16"/>
  <c r="C22" i="16"/>
  <c r="C20" i="16"/>
  <c r="B8" i="16"/>
  <c r="C5" i="16" s="1"/>
  <c r="B65" i="10"/>
  <c r="C62" i="10" s="1"/>
  <c r="B57" i="10"/>
  <c r="C54" i="10" s="1"/>
  <c r="C55" i="10"/>
  <c r="C37" i="9"/>
  <c r="C38" i="9"/>
  <c r="C36" i="9"/>
  <c r="B24" i="9"/>
  <c r="C21" i="9" s="1"/>
  <c r="C14" i="9"/>
  <c r="C12" i="9"/>
  <c r="F12" i="10"/>
  <c r="J6" i="10"/>
  <c r="F6" i="10"/>
  <c r="C22" i="9" l="1"/>
  <c r="C20" i="9"/>
  <c r="C53" i="10"/>
  <c r="C61" i="10"/>
  <c r="C63" i="10"/>
  <c r="C4" i="16"/>
  <c r="C6" i="16"/>
  <c r="N12" i="9"/>
  <c r="O9" i="9" s="1"/>
  <c r="F17" i="9"/>
  <c r="G13" i="9" s="1"/>
  <c r="F9" i="9"/>
  <c r="G7" i="9" s="1"/>
  <c r="B8" i="9"/>
  <c r="G16" i="9" l="1"/>
  <c r="G15" i="9"/>
  <c r="G14" i="9"/>
  <c r="C6" i="9"/>
  <c r="C5" i="9"/>
  <c r="C4" i="9"/>
  <c r="G12" i="9"/>
  <c r="C13" i="9"/>
  <c r="G6" i="9"/>
  <c r="G5" i="9"/>
  <c r="G4" i="9"/>
  <c r="G8" i="9"/>
  <c r="F49" i="1"/>
  <c r="G45" i="1" s="1"/>
  <c r="F42" i="1"/>
  <c r="G38" i="1" s="1"/>
  <c r="C9" i="3"/>
  <c r="C31" i="15"/>
  <c r="C32" i="15"/>
  <c r="C33" i="15"/>
  <c r="C35" i="15"/>
  <c r="C36" i="15"/>
  <c r="C37" i="15"/>
  <c r="C39" i="15"/>
  <c r="C40" i="15"/>
  <c r="C41" i="15"/>
  <c r="C43" i="15"/>
  <c r="C44" i="15"/>
  <c r="C29" i="15"/>
  <c r="B45" i="15"/>
  <c r="C30" i="15" s="1"/>
  <c r="B41" i="16"/>
  <c r="B35" i="16"/>
  <c r="B29" i="16"/>
  <c r="B23" i="16"/>
  <c r="B17" i="16"/>
  <c r="C16" i="16" s="1"/>
  <c r="C13" i="16"/>
  <c r="B92" i="9"/>
  <c r="F103" i="9"/>
  <c r="G98" i="9" s="1"/>
  <c r="B80" i="9"/>
  <c r="B98" i="9"/>
  <c r="B54" i="3"/>
  <c r="B47" i="3"/>
  <c r="B40" i="3"/>
  <c r="B119" i="10"/>
  <c r="C52" i="3" l="1"/>
  <c r="C53" i="3"/>
  <c r="C51" i="3"/>
  <c r="C46" i="3"/>
  <c r="C44" i="3"/>
  <c r="C45" i="3"/>
  <c r="C37" i="3"/>
  <c r="C38" i="3"/>
  <c r="C39" i="3"/>
  <c r="C96" i="9"/>
  <c r="C95" i="9"/>
  <c r="C67" i="9"/>
  <c r="C71" i="9"/>
  <c r="C75" i="9"/>
  <c r="C66" i="9"/>
  <c r="C70" i="9"/>
  <c r="C68" i="9"/>
  <c r="C72" i="9"/>
  <c r="C76" i="9"/>
  <c r="C74" i="9"/>
  <c r="C78" i="9"/>
  <c r="C69" i="9"/>
  <c r="C73" i="9"/>
  <c r="C77" i="9"/>
  <c r="C86" i="9"/>
  <c r="C90" i="9"/>
  <c r="C83" i="9"/>
  <c r="C88" i="9"/>
  <c r="C89" i="9"/>
  <c r="C87" i="9"/>
  <c r="C84" i="9"/>
  <c r="C85" i="9"/>
  <c r="C42" i="15"/>
  <c r="C38" i="15"/>
  <c r="C34" i="15"/>
  <c r="C115" i="10"/>
  <c r="C116" i="10"/>
  <c r="C117" i="10"/>
  <c r="C114" i="10"/>
  <c r="C113" i="10"/>
  <c r="C39" i="16"/>
  <c r="C40" i="16"/>
  <c r="C38" i="16"/>
  <c r="C32" i="16"/>
  <c r="C33" i="16"/>
  <c r="C34" i="16"/>
  <c r="C27" i="16"/>
  <c r="C26" i="16"/>
  <c r="C28" i="16"/>
  <c r="G48" i="1"/>
  <c r="G41" i="1"/>
  <c r="G47" i="1"/>
  <c r="G46" i="1"/>
  <c r="G40" i="1"/>
  <c r="G39" i="1"/>
  <c r="C14" i="16"/>
  <c r="C11" i="16"/>
  <c r="C15" i="16"/>
  <c r="C12" i="16"/>
  <c r="G101" i="9"/>
  <c r="G97" i="9"/>
  <c r="G100" i="9"/>
  <c r="G96" i="9"/>
  <c r="G95" i="9"/>
  <c r="G99" i="9"/>
  <c r="G103" i="9"/>
  <c r="G102" i="9"/>
  <c r="B110" i="10" l="1"/>
  <c r="F65" i="10"/>
  <c r="G61" i="10" s="1"/>
  <c r="C103" i="10" l="1"/>
  <c r="C107" i="10"/>
  <c r="C104" i="10"/>
  <c r="C108" i="10"/>
  <c r="C105" i="10"/>
  <c r="C102" i="10"/>
  <c r="C106" i="10"/>
  <c r="F57" i="10"/>
  <c r="E33" i="10"/>
  <c r="E27" i="10"/>
  <c r="C15" i="10"/>
  <c r="B7" i="10"/>
  <c r="B39" i="6"/>
  <c r="E16" i="10"/>
  <c r="C4" i="10" l="1"/>
  <c r="C5" i="10"/>
  <c r="B54" i="9"/>
  <c r="B26" i="15"/>
  <c r="C11" i="15"/>
  <c r="C12" i="15"/>
  <c r="C13" i="15"/>
  <c r="C14" i="15"/>
  <c r="C15" i="15"/>
  <c r="C16" i="15"/>
  <c r="C17" i="15"/>
  <c r="C18" i="15"/>
  <c r="B8" i="15"/>
  <c r="C30" i="6"/>
  <c r="C38" i="6"/>
  <c r="C23" i="6"/>
  <c r="B20" i="6"/>
  <c r="B10" i="6"/>
  <c r="C51" i="9" l="1"/>
  <c r="C52" i="9"/>
  <c r="C50" i="9"/>
  <c r="C23" i="15"/>
  <c r="C24" i="15"/>
  <c r="C22" i="15"/>
  <c r="C6" i="15"/>
  <c r="C4" i="15"/>
  <c r="C7" i="15"/>
  <c r="C8" i="15"/>
  <c r="C5" i="15"/>
  <c r="C37" i="6"/>
  <c r="C29" i="6"/>
  <c r="C34" i="6"/>
  <c r="C26" i="6"/>
  <c r="C33" i="6"/>
  <c r="C25" i="6"/>
  <c r="C36" i="6"/>
  <c r="C32" i="6"/>
  <c r="C28" i="6"/>
  <c r="C24" i="6"/>
  <c r="C35" i="6"/>
  <c r="C31" i="6"/>
  <c r="C27" i="6"/>
  <c r="F59" i="9"/>
  <c r="F58" i="9"/>
  <c r="B63" i="9"/>
  <c r="B47" i="9"/>
  <c r="B33" i="9"/>
  <c r="B33" i="3"/>
  <c r="B26" i="3"/>
  <c r="B19" i="3"/>
  <c r="B56" i="2"/>
  <c r="B49" i="2"/>
  <c r="B42" i="2"/>
  <c r="B35" i="2"/>
  <c r="B28" i="2"/>
  <c r="J18" i="2"/>
  <c r="F21" i="2"/>
  <c r="B18" i="2"/>
  <c r="B10" i="2"/>
  <c r="B63" i="1"/>
  <c r="F56" i="1"/>
  <c r="B55" i="1"/>
  <c r="B49" i="1"/>
  <c r="B12" i="1"/>
  <c r="B42" i="1"/>
  <c r="C40" i="1" s="1"/>
  <c r="F5" i="1"/>
  <c r="F4" i="1"/>
  <c r="G35" i="13"/>
  <c r="C31" i="13"/>
  <c r="C32" i="13"/>
  <c r="C18" i="3" l="1"/>
  <c r="C16" i="3"/>
  <c r="C17" i="3"/>
  <c r="C24" i="3"/>
  <c r="C25" i="3"/>
  <c r="C23" i="3"/>
  <c r="C31" i="3"/>
  <c r="C32" i="3"/>
  <c r="C30" i="3"/>
  <c r="C44" i="9"/>
  <c r="C45" i="9"/>
  <c r="C43" i="9"/>
  <c r="C25" i="2"/>
  <c r="C24" i="2"/>
  <c r="C26" i="2"/>
  <c r="C27" i="2"/>
  <c r="C46" i="2"/>
  <c r="C48" i="2"/>
  <c r="C45" i="2"/>
  <c r="C47" i="2"/>
  <c r="C53" i="2"/>
  <c r="C54" i="2"/>
  <c r="C55" i="2"/>
  <c r="C52" i="2"/>
  <c r="C39" i="2"/>
  <c r="C40" i="2"/>
  <c r="C38" i="2"/>
  <c r="C41" i="2"/>
  <c r="C32" i="2"/>
  <c r="C34" i="2"/>
  <c r="C33" i="2"/>
  <c r="C31" i="2"/>
  <c r="C7" i="1"/>
  <c r="C10" i="1"/>
  <c r="C4" i="1"/>
  <c r="C8" i="1"/>
  <c r="C5" i="1"/>
  <c r="C9" i="1"/>
  <c r="C6" i="1"/>
  <c r="C59" i="1"/>
  <c r="C62" i="1"/>
  <c r="K13" i="2"/>
  <c r="K14" i="2"/>
  <c r="K15" i="2"/>
  <c r="K16" i="2"/>
  <c r="C7" i="2"/>
  <c r="C4" i="2"/>
  <c r="C8" i="2"/>
  <c r="C6" i="2"/>
  <c r="C5" i="2"/>
  <c r="C13" i="2"/>
  <c r="C14" i="2"/>
  <c r="C15" i="2"/>
  <c r="C16" i="2"/>
  <c r="C58" i="1"/>
  <c r="C61" i="1"/>
  <c r="C60" i="1"/>
  <c r="F60" i="9"/>
  <c r="G58" i="9" s="1"/>
  <c r="C39" i="1"/>
  <c r="G59" i="9" l="1"/>
  <c r="E32" i="10" l="1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17" i="10"/>
  <c r="E18" i="10"/>
  <c r="E19" i="10"/>
  <c r="E20" i="10"/>
  <c r="E21" i="10"/>
  <c r="E22" i="10"/>
  <c r="E23" i="10"/>
  <c r="E24" i="10"/>
  <c r="E25" i="10"/>
  <c r="E26" i="10"/>
  <c r="G11" i="13" l="1"/>
  <c r="G12" i="13"/>
  <c r="G8" i="13"/>
  <c r="H5" i="13" s="1"/>
  <c r="G40" i="13"/>
  <c r="H40" i="13" s="1"/>
  <c r="H34" i="13"/>
  <c r="H39" i="13" l="1"/>
  <c r="H31" i="13"/>
  <c r="H38" i="13"/>
  <c r="H35" i="13"/>
  <c r="H4" i="13"/>
  <c r="H33" i="13"/>
  <c r="H32" i="13"/>
  <c r="H8" i="13"/>
  <c r="H7" i="13"/>
  <c r="H6" i="13"/>
  <c r="G13" i="13"/>
  <c r="H13" i="13" s="1"/>
  <c r="H12" i="13" l="1"/>
  <c r="H11" i="13"/>
  <c r="G62" i="13"/>
  <c r="G61" i="13"/>
  <c r="G60" i="13"/>
  <c r="G59" i="13"/>
  <c r="G58" i="13"/>
  <c r="B68" i="13"/>
  <c r="C68" i="13" s="1"/>
  <c r="C55" i="13"/>
  <c r="D54" i="13"/>
  <c r="C54" i="13"/>
  <c r="D53" i="13"/>
  <c r="C53" i="13"/>
  <c r="D52" i="13"/>
  <c r="C52" i="13"/>
  <c r="D51" i="13"/>
  <c r="C51" i="13"/>
  <c r="D50" i="13"/>
  <c r="C50" i="13"/>
  <c r="D49" i="13"/>
  <c r="C49" i="13"/>
  <c r="D48" i="13"/>
  <c r="C48" i="13"/>
  <c r="D47" i="13"/>
  <c r="C47" i="13"/>
  <c r="D46" i="13"/>
  <c r="C46" i="13"/>
  <c r="D45" i="13"/>
  <c r="C45" i="13"/>
  <c r="D44" i="13"/>
  <c r="C44" i="13"/>
  <c r="D43" i="13"/>
  <c r="C43" i="13"/>
  <c r="D42" i="13"/>
  <c r="C42" i="13"/>
  <c r="D41" i="13"/>
  <c r="C41" i="13"/>
  <c r="D40" i="13"/>
  <c r="C40" i="13"/>
  <c r="D39" i="13"/>
  <c r="C39" i="13"/>
  <c r="D38" i="13"/>
  <c r="C38" i="13"/>
  <c r="D37" i="13"/>
  <c r="C37" i="13"/>
  <c r="D36" i="13"/>
  <c r="C36" i="13"/>
  <c r="D35" i="13"/>
  <c r="C35" i="13"/>
  <c r="D34" i="13"/>
  <c r="C34" i="13"/>
  <c r="D33" i="13"/>
  <c r="C33" i="13"/>
  <c r="D32" i="13"/>
  <c r="O55" i="1"/>
  <c r="N53" i="1"/>
  <c r="S53" i="1" s="1"/>
  <c r="O53" i="1"/>
  <c r="P53" i="1"/>
  <c r="Q53" i="1"/>
  <c r="R53" i="1"/>
  <c r="N54" i="1"/>
  <c r="S54" i="1" s="1"/>
  <c r="O54" i="1"/>
  <c r="P54" i="1"/>
  <c r="Q54" i="1"/>
  <c r="R54" i="1"/>
  <c r="N55" i="1"/>
  <c r="S55" i="1" s="1"/>
  <c r="P55" i="1"/>
  <c r="Q55" i="1"/>
  <c r="R55" i="1"/>
  <c r="P52" i="1"/>
  <c r="Q52" i="1"/>
  <c r="R52" i="1"/>
  <c r="N52" i="1"/>
  <c r="S52" i="1" s="1"/>
  <c r="O52" i="1"/>
  <c r="P51" i="1"/>
  <c r="Q51" i="1"/>
  <c r="R51" i="1"/>
  <c r="O51" i="1"/>
  <c r="I53" i="1"/>
  <c r="I54" i="1"/>
  <c r="I55" i="1"/>
  <c r="I52" i="1"/>
  <c r="G53" i="1"/>
  <c r="G54" i="1"/>
  <c r="G55" i="1"/>
  <c r="G52" i="1"/>
  <c r="J40" i="9"/>
  <c r="F40" i="9"/>
  <c r="K37" i="9"/>
  <c r="K38" i="9"/>
  <c r="K39" i="9"/>
  <c r="K36" i="9"/>
  <c r="G37" i="9"/>
  <c r="G38" i="9"/>
  <c r="G39" i="9"/>
  <c r="G36" i="9"/>
  <c r="C58" i="9"/>
  <c r="C59" i="9"/>
  <c r="C60" i="9"/>
  <c r="C61" i="9"/>
  <c r="C62" i="9"/>
  <c r="C63" i="9"/>
  <c r="C57" i="9"/>
  <c r="G63" i="13" l="1"/>
  <c r="H59" i="13" s="1"/>
  <c r="C60" i="13"/>
  <c r="C64" i="13"/>
  <c r="C58" i="13"/>
  <c r="C62" i="13"/>
  <c r="C66" i="13"/>
  <c r="C61" i="13"/>
  <c r="C65" i="13"/>
  <c r="C59" i="13"/>
  <c r="C63" i="13"/>
  <c r="C67" i="13"/>
  <c r="H62" i="13"/>
  <c r="H61" i="13"/>
  <c r="H58" i="13"/>
  <c r="H60" i="13"/>
  <c r="H63" i="13"/>
  <c r="C7" i="3" l="1"/>
  <c r="C8" i="3"/>
  <c r="C10" i="3"/>
  <c r="C32" i="10" l="1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31" i="10"/>
  <c r="C16" i="10" l="1"/>
  <c r="C17" i="10"/>
  <c r="C18" i="10"/>
  <c r="C19" i="10"/>
  <c r="C20" i="10"/>
  <c r="C21" i="10"/>
  <c r="C22" i="10"/>
  <c r="C23" i="10"/>
  <c r="C24" i="10"/>
  <c r="C25" i="10"/>
  <c r="C26" i="10"/>
  <c r="C27" i="10"/>
  <c r="C28" i="10"/>
  <c r="G63" i="10" l="1"/>
  <c r="G55" i="10"/>
  <c r="G62" i="10"/>
  <c r="G54" i="10"/>
  <c r="G53" i="10"/>
  <c r="G12" i="10"/>
  <c r="K6" i="10"/>
  <c r="G6" i="10"/>
  <c r="G11" i="10"/>
  <c r="K5" i="10"/>
  <c r="G5" i="10"/>
  <c r="G10" i="10"/>
  <c r="K4" i="10"/>
  <c r="G4" i="10"/>
  <c r="C33" i="9"/>
  <c r="C32" i="9"/>
  <c r="D28" i="9"/>
  <c r="C28" i="9"/>
  <c r="D31" i="9"/>
  <c r="C31" i="9"/>
  <c r="D27" i="9"/>
  <c r="C27" i="9"/>
  <c r="D30" i="9"/>
  <c r="C30" i="9"/>
  <c r="D29" i="9"/>
  <c r="C29" i="9"/>
  <c r="O10" i="9"/>
  <c r="C53" i="1"/>
  <c r="C52" i="1"/>
  <c r="C46" i="1"/>
  <c r="C47" i="1"/>
  <c r="C45" i="1"/>
  <c r="C38" i="1"/>
  <c r="G14" i="2" l="1"/>
  <c r="G15" i="2"/>
  <c r="G16" i="2"/>
  <c r="G17" i="2"/>
  <c r="G18" i="2"/>
  <c r="G19" i="2"/>
  <c r="G13" i="2"/>
  <c r="F6" i="1"/>
  <c r="G5" i="1" s="1"/>
  <c r="G8" i="6" l="1"/>
  <c r="G4" i="1"/>
  <c r="G6" i="1"/>
  <c r="B35" i="1"/>
  <c r="C32" i="1" l="1"/>
  <c r="C28" i="1"/>
  <c r="C19" i="1"/>
  <c r="C22" i="1"/>
  <c r="C15" i="1"/>
  <c r="C20" i="1"/>
  <c r="C18" i="1"/>
  <c r="C24" i="1"/>
  <c r="C31" i="1"/>
  <c r="C23" i="1"/>
  <c r="C16" i="1"/>
  <c r="C27" i="1"/>
  <c r="C33" i="1"/>
  <c r="C21" i="1"/>
  <c r="C30" i="1"/>
  <c r="C17" i="1"/>
  <c r="C25" i="1"/>
  <c r="C29" i="1"/>
  <c r="C26" i="1"/>
</calcChain>
</file>

<file path=xl/comments1.xml><?xml version="1.0" encoding="utf-8"?>
<comments xmlns="http://schemas.openxmlformats.org/spreadsheetml/2006/main">
  <authors>
    <author>Owen Richardson</author>
  </authors>
  <commentList>
    <comment ref="I56" authorId="0" shapeId="0">
      <text>
        <r>
          <rPr>
            <b/>
            <sz val="9"/>
            <color indexed="81"/>
            <rFont val="Tahoma"/>
            <family val="2"/>
          </rPr>
          <t>Owen Richardson:</t>
        </r>
        <r>
          <rPr>
            <sz val="9"/>
            <color indexed="81"/>
            <rFont val="Tahoma"/>
            <family val="2"/>
          </rPr>
          <t xml:space="preserve">
Can't just sum the above numbers as they may care for more than 1 person</t>
        </r>
      </text>
    </comment>
  </commentList>
</comments>
</file>

<file path=xl/sharedStrings.xml><?xml version="1.0" encoding="utf-8"?>
<sst xmlns="http://schemas.openxmlformats.org/spreadsheetml/2006/main" count="920" uniqueCount="464">
  <si>
    <t>All Saints Catholic College Specialist in Humanities</t>
  </si>
  <si>
    <t>Almondbury Community School</t>
  </si>
  <si>
    <t>Batley Girls High School</t>
  </si>
  <si>
    <t>Castle Hall Academy</t>
  </si>
  <si>
    <t>Colne Valley High School</t>
  </si>
  <si>
    <t>Heckmondwike Grammar School</t>
  </si>
  <si>
    <t>Holmfirth High School</t>
  </si>
  <si>
    <t>Honley High School</t>
  </si>
  <si>
    <t>King James's School</t>
  </si>
  <si>
    <t>Newsome High School</t>
  </si>
  <si>
    <t>North Huddersfield Trust School</t>
  </si>
  <si>
    <t>Royds Hall Community School</t>
  </si>
  <si>
    <t>Salendine Nook High School Academy</t>
  </si>
  <si>
    <t>Shelley College</t>
  </si>
  <si>
    <t>Spen Valley High School</t>
  </si>
  <si>
    <t>The Mirfield Free Grammar and Sixth Form</t>
  </si>
  <si>
    <t>Thornhill Community Academy</t>
  </si>
  <si>
    <t>Upper Batley High School</t>
  </si>
  <si>
    <t>Whitcliffe Mount School</t>
  </si>
  <si>
    <t>Grand Total</t>
  </si>
  <si>
    <t>Boy</t>
  </si>
  <si>
    <t>Girl</t>
  </si>
  <si>
    <t>I would describe myself in some other way</t>
  </si>
  <si>
    <t>Trans boy</t>
  </si>
  <si>
    <t>Trans girl</t>
  </si>
  <si>
    <t>Least deprived 50 to 60 percent</t>
  </si>
  <si>
    <t>Least deprived 60 to 70 percent</t>
  </si>
  <si>
    <t>Least deprived 70 to 80 percent</t>
  </si>
  <si>
    <t>Least deprived 80 to 90 percent</t>
  </si>
  <si>
    <t>Least deprived 90 to 100 percent</t>
  </si>
  <si>
    <t>Worst 10 percent</t>
  </si>
  <si>
    <t>Worst 10 to 20 percent</t>
  </si>
  <si>
    <t>Worst 20 to 30 percent</t>
  </si>
  <si>
    <t>Worst 30 to 40 percent</t>
  </si>
  <si>
    <t>Worst 40 to 50 percent</t>
  </si>
  <si>
    <t>Colne Valley</t>
  </si>
  <si>
    <t>Mirfield</t>
  </si>
  <si>
    <t>Shine</t>
  </si>
  <si>
    <t>The Bridge Hub</t>
  </si>
  <si>
    <t>General health</t>
  </si>
  <si>
    <t>Bad</t>
  </si>
  <si>
    <t>Fair</t>
  </si>
  <si>
    <t>Good</t>
  </si>
  <si>
    <t>Very bad</t>
  </si>
  <si>
    <t>Very good</t>
  </si>
  <si>
    <t>Never</t>
  </si>
  <si>
    <t>No</t>
  </si>
  <si>
    <t>Not sure</t>
  </si>
  <si>
    <t>Yes</t>
  </si>
  <si>
    <t>Every school day</t>
  </si>
  <si>
    <t>Hardly ever or never</t>
  </si>
  <si>
    <t>Most days</t>
  </si>
  <si>
    <t>Sometimes</t>
  </si>
  <si>
    <t>How often eat breakfast</t>
  </si>
  <si>
    <t>Another reason</t>
  </si>
  <si>
    <t>Dieting</t>
  </si>
  <si>
    <t>I'd rather not say</t>
  </si>
  <si>
    <t>No food in the house</t>
  </si>
  <si>
    <t>Not enough time</t>
  </si>
  <si>
    <t>Not hungry</t>
  </si>
  <si>
    <t>Too early to eat</t>
  </si>
  <si>
    <t>Reason for not eating breakfast</t>
  </si>
  <si>
    <t>Always/most of the time</t>
  </si>
  <si>
    <t>Hardly ever/never</t>
  </si>
  <si>
    <t>Something to eat if hungry at home</t>
  </si>
  <si>
    <t>Satisfied with life</t>
  </si>
  <si>
    <t>Things you do are worthwhile</t>
  </si>
  <si>
    <t>Happy yesterday</t>
  </si>
  <si>
    <t>Current smoker</t>
  </si>
  <si>
    <t>N</t>
  </si>
  <si>
    <t>Y</t>
  </si>
  <si>
    <t>I started smoking tobacco first and moved on to e-cigarettes</t>
  </si>
  <si>
    <t>I started using e-cigarettes first and moved on to smoking tobacco</t>
  </si>
  <si>
    <t>About once a month</t>
  </si>
  <si>
    <t>About once a week</t>
  </si>
  <si>
    <t>I never drink alcohol now</t>
  </si>
  <si>
    <t>More than once a week</t>
  </si>
  <si>
    <t>Occasionally (less than once a month)</t>
  </si>
  <si>
    <t>Alcoholic drink</t>
  </si>
  <si>
    <t>Know where to get info about sexual health</t>
  </si>
  <si>
    <t>Ever anxious/worried</t>
  </si>
  <si>
    <t>More than 1 worry</t>
  </si>
  <si>
    <t>More than 3 worries</t>
  </si>
  <si>
    <t>Worry most days</t>
  </si>
  <si>
    <t>Physically bullied in last 6 months</t>
  </si>
  <si>
    <t>Bullied in other ways</t>
  </si>
  <si>
    <t>1-3 times in the last 6 months</t>
  </si>
  <si>
    <t>More than 4 times in the last 6 months</t>
  </si>
  <si>
    <t>How often</t>
  </si>
  <si>
    <t>Bullying is not a problem at my school</t>
  </si>
  <si>
    <t>Don’t know</t>
  </si>
  <si>
    <t>I’d rather not say</t>
  </si>
  <si>
    <t>Not applicable (not currently at school)</t>
  </si>
  <si>
    <t>Sometimes quite/very well and sometimes not very well/badly</t>
  </si>
  <si>
    <t>Usually not very well/badly</t>
  </si>
  <si>
    <t>Usually very well/quite well</t>
  </si>
  <si>
    <t>How well does school deal with bullying</t>
  </si>
  <si>
    <t>Don't know</t>
  </si>
  <si>
    <t>Never/hardly ever</t>
  </si>
  <si>
    <t>Quite often/all the time</t>
  </si>
  <si>
    <t>Family worry about having enough money</t>
  </si>
  <si>
    <t>None</t>
  </si>
  <si>
    <t>Satisfied with local area</t>
  </si>
  <si>
    <t>Dissatisfied</t>
  </si>
  <si>
    <t>Neither satisfied nor dissatisfied</t>
  </si>
  <si>
    <t>Satisfied</t>
  </si>
  <si>
    <t>Very dissatisfied</t>
  </si>
  <si>
    <t>Very satisfied</t>
  </si>
  <si>
    <t>Fairly safe</t>
  </si>
  <si>
    <t>Fairly unsafe</t>
  </si>
  <si>
    <t>Neither safe nor unsafe</t>
  </si>
  <si>
    <t>Very safe</t>
  </si>
  <si>
    <t>Very unsafe</t>
  </si>
  <si>
    <t>Feel safe in local area</t>
  </si>
  <si>
    <t>Something else</t>
  </si>
  <si>
    <t>Active travel</t>
  </si>
  <si>
    <t>Asian/Asian British: Bangladeshi</t>
  </si>
  <si>
    <t>Asian/Asian British: Chinese</t>
  </si>
  <si>
    <t>Asian/Asian British: Indian</t>
  </si>
  <si>
    <t>Asian/Asian British: other Asian background</t>
  </si>
  <si>
    <t>Asian/Asian British: Pakistani</t>
  </si>
  <si>
    <t>Black/African/Caribbean/Black British: African</t>
  </si>
  <si>
    <t>Black/African/Caribbean/Black British: Caribbean</t>
  </si>
  <si>
    <t>Black/African/Caribbean/Black British: other Black background</t>
  </si>
  <si>
    <t>Mixed/Multiple ethnic groups: any other mixed/multiple ethnic background</t>
  </si>
  <si>
    <t>Mixed/Multiple ethnic groups: White and Asian</t>
  </si>
  <si>
    <t>Mixed/Multiple ethnic groups: White and Black African</t>
  </si>
  <si>
    <t>Mixed/Multiple ethnic groups: White and Black Caribbean</t>
  </si>
  <si>
    <t>Other: any other ethnic background</t>
  </si>
  <si>
    <t>Other: Arab</t>
  </si>
  <si>
    <t>White: Eastern European</t>
  </si>
  <si>
    <t>White: Gypsy or Irish Traveller</t>
  </si>
  <si>
    <t>White: Irish</t>
  </si>
  <si>
    <t>White: other White background</t>
  </si>
  <si>
    <t>White: White British</t>
  </si>
  <si>
    <t>Ethnicity</t>
  </si>
  <si>
    <t>Yes, limited a little</t>
  </si>
  <si>
    <t>Yes, limited a lot</t>
  </si>
  <si>
    <t>Long-term health problem</t>
  </si>
  <si>
    <t>Carer</t>
  </si>
  <si>
    <t>Heterosexual</t>
  </si>
  <si>
    <t>Other</t>
  </si>
  <si>
    <t>Sexual orientation</t>
  </si>
  <si>
    <t>Count</t>
  </si>
  <si>
    <t>Gender</t>
  </si>
  <si>
    <t>School</t>
  </si>
  <si>
    <t>% of total</t>
  </si>
  <si>
    <t>% of known</t>
  </si>
  <si>
    <t>% of drinkers</t>
  </si>
  <si>
    <t>% of cig/e-cig users</t>
  </si>
  <si>
    <t>Which first</t>
  </si>
  <si>
    <t>Physically bullied</t>
  </si>
  <si>
    <t>% of bullied</t>
  </si>
  <si>
    <t>Total</t>
  </si>
  <si>
    <t>Of those describing themselves as a girl or boy…</t>
  </si>
  <si>
    <t>Have had sex</t>
  </si>
  <si>
    <t>Ward (using postcode)</t>
  </si>
  <si>
    <t>IMD Decile (using postcode)</t>
  </si>
  <si>
    <t>Hub (using school)</t>
  </si>
  <si>
    <t>SWEMWBS mean score:</t>
  </si>
  <si>
    <t>SWEMWBS score &lt;=15.0</t>
  </si>
  <si>
    <t>SWEMWBS score 15.1 - 20.0</t>
  </si>
  <si>
    <t>SWEMWBS score 20.1 - 25.0</t>
  </si>
  <si>
    <t>SWEMWBS score 25.1 - 30.0</t>
  </si>
  <si>
    <t>SWEMWBS score 30.1 - 35.0</t>
  </si>
  <si>
    <t>Incomplete</t>
  </si>
  <si>
    <t>Low (0-4)</t>
  </si>
  <si>
    <t>Medium (5-6)</t>
  </si>
  <si>
    <t>High (7-10)</t>
  </si>
  <si>
    <t>Ever had alcoholic drink</t>
  </si>
  <si>
    <t>Growing up/puberty</t>
  </si>
  <si>
    <t>My weight or appearance</t>
  </si>
  <si>
    <t>Relationships/not fitting in</t>
  </si>
  <si>
    <t>Being teased or bullied</t>
  </si>
  <si>
    <t>Homework/school work/doing well in exams</t>
  </si>
  <si>
    <t>Being at school</t>
  </si>
  <si>
    <t>Home life or family problems</t>
  </si>
  <si>
    <t>Money problems</t>
  </si>
  <si>
    <t>Health problems</t>
  </si>
  <si>
    <t>My future</t>
  </si>
  <si>
    <t>Being the victim of a crime</t>
  </si>
  <si>
    <t>Someone else</t>
  </si>
  <si>
    <t>Total sample</t>
  </si>
  <si>
    <t>Type of worry</t>
  </si>
  <si>
    <t>I never have a problem or feel stressed</t>
  </si>
  <si>
    <t>Talk to someone about it</t>
  </si>
  <si>
    <t>Chat about it on social media</t>
  </si>
  <si>
    <t>Think about it on my own</t>
  </si>
  <si>
    <t>Sort it out myself</t>
  </si>
  <si>
    <t>Seek help in magazines or on the internet</t>
  </si>
  <si>
    <t>Rest or sleep more</t>
  </si>
  <si>
    <t>Eat more</t>
  </si>
  <si>
    <t>Eat less</t>
  </si>
  <si>
    <t>Do something to take my mind off it (e.g. watch TV, listen to music, play video games)</t>
  </si>
  <si>
    <t>Do some physical activity/sport</t>
  </si>
  <si>
    <t>Keep busy with other things</t>
  </si>
  <si>
    <t>Smoke a cigarette</t>
  </si>
  <si>
    <t>Drink alcohol</t>
  </si>
  <si>
    <t>Use drugs</t>
  </si>
  <si>
    <t>Cut or hurt myself</t>
  </si>
  <si>
    <t>Do nothing</t>
  </si>
  <si>
    <t>What do you do if you have a problem</t>
  </si>
  <si>
    <t>Batley and Spen</t>
  </si>
  <si>
    <t>Dewsbury and Mirfield</t>
  </si>
  <si>
    <t>Huddersfield</t>
  </si>
  <si>
    <t>Kirklees Rural</t>
  </si>
  <si>
    <t>Always/Usually</t>
  </si>
  <si>
    <t>Bus</t>
  </si>
  <si>
    <t>Car or van</t>
  </si>
  <si>
    <t>Cycle</t>
  </si>
  <si>
    <t>Train</t>
  </si>
  <si>
    <t>Walk</t>
  </si>
  <si>
    <t>Main method of travel to school</t>
  </si>
  <si>
    <t>Use condoms</t>
  </si>
  <si>
    <t>Use other contraception</t>
  </si>
  <si>
    <t>Get enough support from school</t>
  </si>
  <si>
    <t>Get enough support from health services</t>
  </si>
  <si>
    <t>Parent</t>
  </si>
  <si>
    <t>Brother or sister</t>
  </si>
  <si>
    <t>Other relative</t>
  </si>
  <si>
    <t>Who carer for</t>
  </si>
  <si>
    <t>Time spent caring for…</t>
  </si>
  <si>
    <t>Less than an hour a day</t>
  </si>
  <si>
    <t>1-2 hours a day</t>
  </si>
  <si>
    <t>More than 2 hours a day</t>
  </si>
  <si>
    <t>Some time but not every day</t>
  </si>
  <si>
    <t>IMD Quintile (using postcode)</t>
  </si>
  <si>
    <t>Worst 20 percent</t>
  </si>
  <si>
    <t>Worst 20 to 40 percent</t>
  </si>
  <si>
    <t>Worst 40 to 60 percent</t>
  </si>
  <si>
    <t>Least deprived 60 to 80 percent</t>
  </si>
  <si>
    <t>Least deprived 80 to 100 percent</t>
  </si>
  <si>
    <t>District Committee (using postcode)</t>
  </si>
  <si>
    <t>CCG (using postcode)</t>
  </si>
  <si>
    <t>Greater Huddersfield</t>
  </si>
  <si>
    <t>North Kirklees</t>
  </si>
  <si>
    <t>District Committee (using school)</t>
  </si>
  <si>
    <t>CCG (using school)</t>
  </si>
  <si>
    <t>SWEMWBS is Short Warwick-Edinburgh Mental WellBeing Scale</t>
  </si>
  <si>
    <t>Net satisfied</t>
  </si>
  <si>
    <t>Net safe</t>
  </si>
  <si>
    <t>Demographics</t>
  </si>
  <si>
    <t>School and geography</t>
  </si>
  <si>
    <t>Taking care of yourself</t>
  </si>
  <si>
    <t>Your wellbeing</t>
  </si>
  <si>
    <t>Being you</t>
  </si>
  <si>
    <t>Your local area</t>
  </si>
  <si>
    <t>District Committee area and CCG (by school)</t>
  </si>
  <si>
    <t>Ward, District Committee area and CCG (by student postcode)</t>
  </si>
  <si>
    <t>IMD decile and quintile (by student postcode)</t>
  </si>
  <si>
    <t>Community Hub (by school)</t>
  </si>
  <si>
    <t>Special educational need or disability</t>
  </si>
  <si>
    <t>Eating breakfast</t>
  </si>
  <si>
    <t>Food in the house</t>
  </si>
  <si>
    <t>Short Warwick-Edinburgh Mental WellBeing Scale (SWEMWBS) score</t>
  </si>
  <si>
    <t>Feel the things you do are worthwile</t>
  </si>
  <si>
    <t>Felt happy yesterday</t>
  </si>
  <si>
    <t>Current e-cigarette user</t>
  </si>
  <si>
    <t>Which first: tobacco or e-cigarettes</t>
  </si>
  <si>
    <t>Alcohol</t>
  </si>
  <si>
    <t>Sex, contraception, sexual health information</t>
  </si>
  <si>
    <t>Method of travel to school</t>
  </si>
  <si>
    <t>Special educational need or learning difficulty</t>
  </si>
  <si>
    <t>Ever feel anxious or worried</t>
  </si>
  <si>
    <t>Number of and types of worries</t>
  </si>
  <si>
    <t>What you do if you have a problem</t>
  </si>
  <si>
    <t>Bullying</t>
  </si>
  <si>
    <t>Family worries about money</t>
  </si>
  <si>
    <t>Feel safe</t>
  </si>
  <si>
    <t>&lt; back to Introduction</t>
  </si>
  <si>
    <t>Behaviours</t>
  </si>
  <si>
    <t>(use the underlined titles to navigate to the appropriate tab)</t>
  </si>
  <si>
    <t>The report is split into the following categories to broadly reflect the way the survey questions were divided:</t>
  </si>
  <si>
    <t>% of all responses</t>
  </si>
  <si>
    <t>Moor End Academy</t>
  </si>
  <si>
    <t>Netherhall Learning Campus High School</t>
  </si>
  <si>
    <t>Westborough High School</t>
  </si>
  <si>
    <t>Not Known</t>
  </si>
  <si>
    <t>Almondbury</t>
  </si>
  <si>
    <t>Ashbrow</t>
  </si>
  <si>
    <t>Batley East</t>
  </si>
  <si>
    <t>Batley West</t>
  </si>
  <si>
    <t>Birstall and Birkenshaw</t>
  </si>
  <si>
    <t>Cleckheaton</t>
  </si>
  <si>
    <t>Crosland Moor and Netherton</t>
  </si>
  <si>
    <t>Dalton</t>
  </si>
  <si>
    <t>Denby Dale</t>
  </si>
  <si>
    <t>Dewsbury East</t>
  </si>
  <si>
    <t>Dewsbury South</t>
  </si>
  <si>
    <t>Dewsbury West</t>
  </si>
  <si>
    <t>Golcar</t>
  </si>
  <si>
    <t>Greenhead</t>
  </si>
  <si>
    <t>Heckmondwike</t>
  </si>
  <si>
    <t>Holme Valley North</t>
  </si>
  <si>
    <t>Holme Valley South</t>
  </si>
  <si>
    <t>Kirkburton</t>
  </si>
  <si>
    <t>Lindley</t>
  </si>
  <si>
    <t>Liversedge and Gomersal</t>
  </si>
  <si>
    <t>Newsome</t>
  </si>
  <si>
    <t>ABC Hub</t>
  </si>
  <si>
    <t>Aspire</t>
  </si>
  <si>
    <t>B BEST Hub</t>
  </si>
  <si>
    <t>Castle Community Hub</t>
  </si>
  <si>
    <t>Colne Valley Hub</t>
  </si>
  <si>
    <t>Crosland Moor and Lockwood Community Hub</t>
  </si>
  <si>
    <t>HD5 Hub</t>
  </si>
  <si>
    <t>Holmfirth Family Hub</t>
  </si>
  <si>
    <t>Honley Pyramid Hub</t>
  </si>
  <si>
    <t>Mirfield Hub</t>
  </si>
  <si>
    <t>Salendine Nook Family Hub</t>
  </si>
  <si>
    <t>Spenborough Hub</t>
  </si>
  <si>
    <t>Summer Hub</t>
  </si>
  <si>
    <t>The Rise Community Hub</t>
  </si>
  <si>
    <t>Thrive South Cluster</t>
  </si>
  <si>
    <t>Thrive West Cluster</t>
  </si>
  <si>
    <t>Non-binary</t>
  </si>
  <si>
    <t>Rather not say</t>
  </si>
  <si>
    <t>LGBT+</t>
  </si>
  <si>
    <t>Unknown</t>
  </si>
  <si>
    <t>School Holidays - Fun Things</t>
  </si>
  <si>
    <t>Hardly ever</t>
  </si>
  <si>
    <t>Often (at least a few times every week)</t>
  </si>
  <si>
    <t>Sometimes (about once a week)</t>
  </si>
  <si>
    <t>School Holidays - Organised Activites</t>
  </si>
  <si>
    <t>School Holidays - Look after Siblings</t>
  </si>
  <si>
    <t>School Holidays - Look after someone else</t>
  </si>
  <si>
    <t>School Holidays - Miss meal</t>
  </si>
  <si>
    <t>Other/Blank</t>
  </si>
  <si>
    <t>Make area feel unsafe</t>
  </si>
  <si>
    <t>Gangs</t>
  </si>
  <si>
    <t>Bullies</t>
  </si>
  <si>
    <t>People who hang about</t>
  </si>
  <si>
    <t>Fighting</t>
  </si>
  <si>
    <t>Dangerous Dogs</t>
  </si>
  <si>
    <t>Crime</t>
  </si>
  <si>
    <t>Robbery</t>
  </si>
  <si>
    <t>Racial Tension</t>
  </si>
  <si>
    <t>Road Traffic</t>
  </si>
  <si>
    <t>Drug Dealing</t>
  </si>
  <si>
    <t>Knives</t>
  </si>
  <si>
    <t>Guns</t>
  </si>
  <si>
    <t>Extremist Views</t>
  </si>
  <si>
    <t>The way the area looks</t>
  </si>
  <si>
    <t>The area where I live feels safe</t>
  </si>
  <si>
    <t>Interested in Politics</t>
  </si>
  <si>
    <t>Blank</t>
  </si>
  <si>
    <t>My school</t>
  </si>
  <si>
    <t>TV &amp; Media Websites</t>
  </si>
  <si>
    <t>Social Media</t>
  </si>
  <si>
    <t>Kirklees Council</t>
  </si>
  <si>
    <t>Family and Friends</t>
  </si>
  <si>
    <t>Local Community/Religious Leaders</t>
  </si>
  <si>
    <t>Somewhere else</t>
  </si>
  <si>
    <t>Don't Know</t>
  </si>
  <si>
    <t>Contacted Councillor</t>
  </si>
  <si>
    <t>Send/Receive Sexting Message</t>
  </si>
  <si>
    <t>Online Gambling</t>
  </si>
  <si>
    <t>Online Safety Friends</t>
  </si>
  <si>
    <t>Online Safety Teachers</t>
  </si>
  <si>
    <t>Online Safety Adult</t>
  </si>
  <si>
    <t>Online Safety Parent/Carer</t>
  </si>
  <si>
    <t>Sexting Involvement</t>
  </si>
  <si>
    <t>Receiving</t>
  </si>
  <si>
    <t>Sending own image</t>
  </si>
  <si>
    <t>Seeing image sent to someone else</t>
  </si>
  <si>
    <t>Sending on image</t>
  </si>
  <si>
    <t>Total Sample</t>
  </si>
  <si>
    <t>Often</t>
  </si>
  <si>
    <t>No one to talk to</t>
  </si>
  <si>
    <t>Hardly ever/Never</t>
  </si>
  <si>
    <t>Feeling left out</t>
  </si>
  <si>
    <t>Feeling alone</t>
  </si>
  <si>
    <t>Member of sports club</t>
  </si>
  <si>
    <t>1 hour (60 minutes)</t>
  </si>
  <si>
    <t>1 hour 10 minutes (70 minutes)</t>
  </si>
  <si>
    <t>1 hour 20 minutes (80 minutes)</t>
  </si>
  <si>
    <t>1 hour 30 minutes (90 minutes)</t>
  </si>
  <si>
    <t>1 hour 40 minutes (100 minutes)</t>
  </si>
  <si>
    <t>1 hour 50 minutes (110 minutes)</t>
  </si>
  <si>
    <t>10 minutes</t>
  </si>
  <si>
    <t>2 hours (120 minutes)</t>
  </si>
  <si>
    <t>20 minutes</t>
  </si>
  <si>
    <t>30 minutes</t>
  </si>
  <si>
    <t>40 minutes</t>
  </si>
  <si>
    <t>50 minutes</t>
  </si>
  <si>
    <t>More than 2 hours</t>
  </si>
  <si>
    <t>Weekly PE Time</t>
  </si>
  <si>
    <t>Better at sport</t>
  </si>
  <si>
    <t>Increased fitness</t>
  </si>
  <si>
    <t>More information</t>
  </si>
  <si>
    <t>Venue easy to get to</t>
  </si>
  <si>
    <t>More spare time</t>
  </si>
  <si>
    <t xml:space="preserve">I don't want to </t>
  </si>
  <si>
    <t>Encourage to join clubs</t>
  </si>
  <si>
    <t>Days done more than 1hr exercise</t>
  </si>
  <si>
    <t>0 days</t>
  </si>
  <si>
    <t>1 days</t>
  </si>
  <si>
    <t>2 days</t>
  </si>
  <si>
    <t>3 days</t>
  </si>
  <si>
    <t>4 days</t>
  </si>
  <si>
    <t>5 days</t>
  </si>
  <si>
    <t>6 days</t>
  </si>
  <si>
    <t>7 days</t>
  </si>
  <si>
    <t>Safety and Technology</t>
  </si>
  <si>
    <t>Local Issues</t>
  </si>
  <si>
    <t>Safety</t>
  </si>
  <si>
    <t>Looks nice</t>
  </si>
  <si>
    <t>Local Parks</t>
  </si>
  <si>
    <t>Cycle ways and footpaths</t>
  </si>
  <si>
    <t>Community events</t>
  </si>
  <si>
    <t>Youth Clubs</t>
  </si>
  <si>
    <t>Sports facilities</t>
  </si>
  <si>
    <t>Leisure facilities</t>
  </si>
  <si>
    <t>School facilities</t>
  </si>
  <si>
    <t>Further education</t>
  </si>
  <si>
    <t>Job/Apprenticeship opportunities</t>
  </si>
  <si>
    <t>Favourite shops</t>
  </si>
  <si>
    <t>No issues</t>
  </si>
  <si>
    <t>Activities for young people</t>
  </si>
  <si>
    <t>Having no one to talk to</t>
  </si>
  <si>
    <t>School holiday activities</t>
  </si>
  <si>
    <t>Online gambling</t>
  </si>
  <si>
    <t>Sexting</t>
  </si>
  <si>
    <t>Online safety</t>
  </si>
  <si>
    <t>Politics</t>
  </si>
  <si>
    <t>Interest</t>
  </si>
  <si>
    <t>Information source</t>
  </si>
  <si>
    <t>Met a councillor</t>
  </si>
  <si>
    <t>Local issues</t>
  </si>
  <si>
    <t>PE Time</t>
  </si>
  <si>
    <t>Sports clubs</t>
  </si>
  <si>
    <t>Tried Cigarette</t>
  </si>
  <si>
    <t>I have tried smoking once or twice</t>
  </si>
  <si>
    <t>I smoke at least once a week, but not every day</t>
  </si>
  <si>
    <t>I smoke but less than one cigarette a week</t>
  </si>
  <si>
    <t>I smoke every day</t>
  </si>
  <si>
    <t>I used to smoke but I don’t now</t>
  </si>
  <si>
    <t>Tobacco use</t>
  </si>
  <si>
    <t>Tried Vaping</t>
  </si>
  <si>
    <t>Vaping</t>
  </si>
  <si>
    <t>I have tried them once or twice</t>
  </si>
  <si>
    <t>I use them at least once a week, but not every day</t>
  </si>
  <si>
    <t>I use them every day</t>
  </si>
  <si>
    <t>I use them less than once a week</t>
  </si>
  <si>
    <t>I used to use them but I don’t now</t>
  </si>
  <si>
    <t>Current vaper</t>
  </si>
  <si>
    <t>Dewsbury</t>
  </si>
  <si>
    <t>Current user</t>
  </si>
  <si>
    <t>2019 Kirklees Young People's Survey: Quick headlines</t>
  </si>
  <si>
    <t xml:space="preserve">This report shows the headline figures from the 2019 Kirklees Young People's Survey </t>
  </si>
  <si>
    <t>Spreadsheet produced by Kirklees Public Health Intelligence, November 2019</t>
  </si>
  <si>
    <t>Long-term health problem that limits day-to-day activities</t>
  </si>
  <si>
    <t xml:space="preserve">Note: </t>
  </si>
  <si>
    <t>Overall Wellbeing score</t>
  </si>
  <si>
    <t xml:space="preserve">Lower scores reflect poorer mental wellbeing. </t>
  </si>
  <si>
    <t>Higher scores reflect more positive mental wellbeing.</t>
  </si>
  <si>
    <t>Finding Information about Politics</t>
  </si>
  <si>
    <t>Note: 10 point scale from 0 (not at all) to 10 (completely)</t>
  </si>
  <si>
    <t xml:space="preserve">Politics and local issues </t>
  </si>
  <si>
    <t>Small numbers suppressed</t>
  </si>
  <si>
    <t>Non-matched</t>
  </si>
  <si>
    <t>An Excel spreadsheet version of this document is available here:</t>
  </si>
  <si>
    <t>For further information, contact: PHI@kirklees.gov.uk</t>
  </si>
  <si>
    <t>http://observatory.kirklees.gov.uk/Custom/Resources/Quick_headlines_2019_final_suppressed.xlsx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</si>
</sst>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rgb="FFFF979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4" fillId="0" borderId="0"/>
    <xf numFmtId="0" fontId="16" fillId="0" borderId="0"/>
  </cellStyleXfs>
  <cellXfs count="54">
    <xf numFmtId="0" fontId="0" fillId="0" borderId="0" xfId="0"/>
    <xf numFmtId="9" fontId="0" fillId="0" borderId="0" xfId="1" applyFont="1"/>
    <xf numFmtId="0" fontId="0" fillId="0" borderId="1" xfId="0" applyBorder="1"/>
    <xf numFmtId="0" fontId="0" fillId="0" borderId="0" xfId="0" applyBorder="1"/>
    <xf numFmtId="9" fontId="0" fillId="0" borderId="0" xfId="1" applyFont="1" applyBorder="1"/>
    <xf numFmtId="0" fontId="2" fillId="2" borderId="1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9" fontId="0" fillId="0" borderId="0" xfId="1" applyFont="1" applyFill="1" applyBorder="1"/>
    <xf numFmtId="0" fontId="0" fillId="0" borderId="2" xfId="0" applyBorder="1"/>
    <xf numFmtId="0" fontId="2" fillId="2" borderId="0" xfId="0" applyFont="1" applyFill="1" applyBorder="1"/>
    <xf numFmtId="0" fontId="2" fillId="2" borderId="3" xfId="0" applyFont="1" applyFill="1" applyBorder="1"/>
    <xf numFmtId="0" fontId="0" fillId="0" borderId="4" xfId="0" applyBorder="1"/>
    <xf numFmtId="0" fontId="2" fillId="2" borderId="5" xfId="0" applyFont="1" applyFill="1" applyBorder="1"/>
    <xf numFmtId="9" fontId="0" fillId="0" borderId="0" xfId="0" applyNumberFormat="1"/>
    <xf numFmtId="0" fontId="5" fillId="0" borderId="6" xfId="0" applyFont="1" applyFill="1" applyBorder="1"/>
    <xf numFmtId="0" fontId="7" fillId="0" borderId="0" xfId="0" applyFont="1"/>
    <xf numFmtId="0" fontId="9" fillId="0" borderId="0" xfId="2"/>
    <xf numFmtId="0" fontId="8" fillId="3" borderId="0" xfId="0" applyFont="1" applyFill="1"/>
    <xf numFmtId="0" fontId="0" fillId="3" borderId="0" xfId="0" applyFill="1"/>
    <xf numFmtId="0" fontId="10" fillId="3" borderId="0" xfId="2" applyFont="1" applyFill="1"/>
    <xf numFmtId="0" fontId="10" fillId="0" borderId="0" xfId="0" applyFont="1"/>
    <xf numFmtId="0" fontId="11" fillId="0" borderId="0" xfId="0" applyFont="1"/>
    <xf numFmtId="0" fontId="12" fillId="0" borderId="0" xfId="0" applyFont="1" applyFill="1" applyAlignment="1"/>
    <xf numFmtId="0" fontId="12" fillId="0" borderId="0" xfId="0" applyFont="1"/>
    <xf numFmtId="0" fontId="0" fillId="4" borderId="1" xfId="0" applyFill="1" applyBorder="1"/>
    <xf numFmtId="9" fontId="0" fillId="4" borderId="1" xfId="1" applyFont="1" applyFill="1" applyBorder="1"/>
    <xf numFmtId="0" fontId="0" fillId="4" borderId="1" xfId="0" applyFill="1" applyBorder="1" applyAlignment="1">
      <alignment horizontal="left"/>
    </xf>
    <xf numFmtId="0" fontId="0" fillId="4" borderId="1" xfId="0" applyNumberFormat="1" applyFill="1" applyBorder="1"/>
    <xf numFmtId="0" fontId="0" fillId="4" borderId="1" xfId="0" applyFont="1" applyFill="1" applyBorder="1" applyAlignment="1">
      <alignment horizontal="left"/>
    </xf>
    <xf numFmtId="0" fontId="0" fillId="4" borderId="1" xfId="0" applyNumberFormat="1" applyFont="1" applyFill="1" applyBorder="1"/>
    <xf numFmtId="9" fontId="0" fillId="4" borderId="7" xfId="1" applyFont="1" applyFill="1" applyBorder="1"/>
    <xf numFmtId="0" fontId="13" fillId="4" borderId="1" xfId="0" applyNumberFormat="1" applyFont="1" applyFill="1" applyBorder="1"/>
    <xf numFmtId="9" fontId="0" fillId="4" borderId="1" xfId="1" applyNumberFormat="1" applyFont="1" applyFill="1" applyBorder="1"/>
    <xf numFmtId="9" fontId="0" fillId="6" borderId="1" xfId="1" applyFont="1" applyFill="1" applyBorder="1"/>
    <xf numFmtId="0" fontId="0" fillId="4" borderId="2" xfId="0" applyFill="1" applyBorder="1"/>
    <xf numFmtId="0" fontId="0" fillId="7" borderId="1" xfId="0" applyFill="1" applyBorder="1"/>
    <xf numFmtId="9" fontId="0" fillId="7" borderId="1" xfId="1" applyFont="1" applyFill="1" applyBorder="1"/>
    <xf numFmtId="0" fontId="0" fillId="5" borderId="1" xfId="0" applyFont="1" applyFill="1" applyBorder="1" applyAlignment="1">
      <alignment horizontal="left"/>
    </xf>
    <xf numFmtId="0" fontId="0" fillId="5" borderId="1" xfId="0" applyNumberFormat="1" applyFont="1" applyFill="1" applyBorder="1"/>
    <xf numFmtId="0" fontId="15" fillId="4" borderId="1" xfId="3" applyFont="1" applyFill="1" applyBorder="1" applyAlignment="1">
      <alignment horizontal="left" vertical="top" wrapText="1"/>
    </xf>
    <xf numFmtId="0" fontId="0" fillId="4" borderId="7" xfId="0" applyFill="1" applyBorder="1"/>
    <xf numFmtId="9" fontId="0" fillId="4" borderId="4" xfId="1" applyFont="1" applyFill="1" applyBorder="1"/>
    <xf numFmtId="0" fontId="0" fillId="4" borderId="0" xfId="0" applyFill="1"/>
    <xf numFmtId="0" fontId="0" fillId="4" borderId="0" xfId="0" applyFill="1" applyBorder="1"/>
    <xf numFmtId="164" fontId="18" fillId="4" borderId="1" xfId="4" applyNumberFormat="1" applyFont="1" applyFill="1" applyBorder="1" applyAlignment="1">
      <alignment horizontal="right" vertical="top"/>
    </xf>
    <xf numFmtId="1" fontId="17" fillId="4" borderId="1" xfId="4" applyNumberFormat="1" applyFont="1" applyFill="1" applyBorder="1" applyAlignment="1">
      <alignment horizontal="right" vertical="top"/>
    </xf>
    <xf numFmtId="0" fontId="0" fillId="0" borderId="0" xfId="0" applyFill="1"/>
    <xf numFmtId="0" fontId="6" fillId="3" borderId="0" xfId="0" applyFont="1" applyFill="1" applyAlignment="1">
      <alignment horizontal="center"/>
    </xf>
    <xf numFmtId="0" fontId="2" fillId="0" borderId="3" xfId="0" applyFont="1" applyFill="1" applyBorder="1"/>
    <xf numFmtId="9" fontId="0" fillId="0" borderId="1" xfId="1" applyFont="1" applyFill="1" applyBorder="1"/>
    <xf numFmtId="0" fontId="0" fillId="0" borderId="1" xfId="0" applyFill="1" applyBorder="1"/>
    <xf numFmtId="0" fontId="12" fillId="8" borderId="1" xfId="0" applyFont="1" applyFill="1" applyBorder="1"/>
    <xf numFmtId="9" fontId="12" fillId="8" borderId="1" xfId="1" applyFont="1" applyFill="1" applyBorder="1"/>
  </cellXfs>
  <cellStyles count="5">
    <cellStyle name="Hyperlink" xfId="2" builtinId="8"/>
    <cellStyle name="Normal" xfId="0" builtinId="0"/>
    <cellStyle name="Normal_Behaviours" xfId="3"/>
    <cellStyle name="Normal_Counts" xfId="4"/>
    <cellStyle name="Percent" xfId="1" builtinId="5"/>
  </cellStyles>
  <dxfs count="0"/>
  <tableStyles count="0" defaultTableStyle="TableStyleMedium2" defaultPivotStyle="PivotStyleLight16"/>
  <colors>
    <mruColors>
      <color rgb="FFFF9797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3</xdr:row>
      <xdr:rowOff>12700</xdr:rowOff>
    </xdr:from>
    <xdr:to>
      <xdr:col>4</xdr:col>
      <xdr:colOff>396875</xdr:colOff>
      <xdr:row>4</xdr:row>
      <xdr:rowOff>177800</xdr:rowOff>
    </xdr:to>
    <xdr:sp macro="" textlink="">
      <xdr:nvSpPr>
        <xdr:cNvPr id="2" name="Right Arrow 1"/>
        <xdr:cNvSpPr/>
      </xdr:nvSpPr>
      <xdr:spPr>
        <a:xfrm>
          <a:off x="5314950" y="393700"/>
          <a:ext cx="263525" cy="355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111125</xdr:colOff>
      <xdr:row>10</xdr:row>
      <xdr:rowOff>9525</xdr:rowOff>
    </xdr:from>
    <xdr:to>
      <xdr:col>4</xdr:col>
      <xdr:colOff>374650</xdr:colOff>
      <xdr:row>11</xdr:row>
      <xdr:rowOff>174625</xdr:rowOff>
    </xdr:to>
    <xdr:sp macro="" textlink="">
      <xdr:nvSpPr>
        <xdr:cNvPr id="3" name="Right Arrow 2"/>
        <xdr:cNvSpPr/>
      </xdr:nvSpPr>
      <xdr:spPr>
        <a:xfrm>
          <a:off x="5292725" y="1724025"/>
          <a:ext cx="263525" cy="355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107950</xdr:colOff>
      <xdr:row>30</xdr:row>
      <xdr:rowOff>6350</xdr:rowOff>
    </xdr:from>
    <xdr:to>
      <xdr:col>4</xdr:col>
      <xdr:colOff>406400</xdr:colOff>
      <xdr:row>31</xdr:row>
      <xdr:rowOff>171450</xdr:rowOff>
    </xdr:to>
    <xdr:sp macro="" textlink="">
      <xdr:nvSpPr>
        <xdr:cNvPr id="4" name="Right Arrow 3"/>
        <xdr:cNvSpPr/>
      </xdr:nvSpPr>
      <xdr:spPr>
        <a:xfrm>
          <a:off x="5511800" y="5346700"/>
          <a:ext cx="298450" cy="349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133350</xdr:colOff>
      <xdr:row>37</xdr:row>
      <xdr:rowOff>6350</xdr:rowOff>
    </xdr:from>
    <xdr:to>
      <xdr:col>4</xdr:col>
      <xdr:colOff>431800</xdr:colOff>
      <xdr:row>38</xdr:row>
      <xdr:rowOff>171450</xdr:rowOff>
    </xdr:to>
    <xdr:sp macro="" textlink="">
      <xdr:nvSpPr>
        <xdr:cNvPr id="5" name="Right Arrow 4"/>
        <xdr:cNvSpPr/>
      </xdr:nvSpPr>
      <xdr:spPr>
        <a:xfrm>
          <a:off x="5537200" y="6635750"/>
          <a:ext cx="298450" cy="349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127000</xdr:colOff>
      <xdr:row>57</xdr:row>
      <xdr:rowOff>12700</xdr:rowOff>
    </xdr:from>
    <xdr:to>
      <xdr:col>4</xdr:col>
      <xdr:colOff>390525</xdr:colOff>
      <xdr:row>58</xdr:row>
      <xdr:rowOff>177800</xdr:rowOff>
    </xdr:to>
    <xdr:sp macro="" textlink="">
      <xdr:nvSpPr>
        <xdr:cNvPr id="6" name="Right Arrow 5"/>
        <xdr:cNvSpPr/>
      </xdr:nvSpPr>
      <xdr:spPr>
        <a:xfrm>
          <a:off x="5308600" y="10680700"/>
          <a:ext cx="263525" cy="355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177800</xdr:colOff>
      <xdr:row>2</xdr:row>
      <xdr:rowOff>187325</xdr:rowOff>
    </xdr:from>
    <xdr:to>
      <xdr:col>3</xdr:col>
      <xdr:colOff>476250</xdr:colOff>
      <xdr:row>4</xdr:row>
      <xdr:rowOff>168275</xdr:rowOff>
    </xdr:to>
    <xdr:sp macro="" textlink="">
      <xdr:nvSpPr>
        <xdr:cNvPr id="2" name="Right Arrow 1"/>
        <xdr:cNvSpPr/>
      </xdr:nvSpPr>
      <xdr:spPr>
        <a:xfrm>
          <a:off x="6207125" y="377825"/>
          <a:ext cx="298450" cy="3619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184150</xdr:colOff>
      <xdr:row>51</xdr:row>
      <xdr:rowOff>6350</xdr:rowOff>
    </xdr:from>
    <xdr:to>
      <xdr:col>3</xdr:col>
      <xdr:colOff>482600</xdr:colOff>
      <xdr:row>52</xdr:row>
      <xdr:rowOff>171450</xdr:rowOff>
    </xdr:to>
    <xdr:sp macro="" textlink="">
      <xdr:nvSpPr>
        <xdr:cNvPr id="3" name="Right Arrow 2"/>
        <xdr:cNvSpPr/>
      </xdr:nvSpPr>
      <xdr:spPr>
        <a:xfrm>
          <a:off x="12401550" y="8845550"/>
          <a:ext cx="298450" cy="349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161925</xdr:colOff>
      <xdr:row>52</xdr:row>
      <xdr:rowOff>9525</xdr:rowOff>
    </xdr:from>
    <xdr:to>
      <xdr:col>7</xdr:col>
      <xdr:colOff>460375</xdr:colOff>
      <xdr:row>53</xdr:row>
      <xdr:rowOff>174625</xdr:rowOff>
    </xdr:to>
    <xdr:sp macro="" textlink="">
      <xdr:nvSpPr>
        <xdr:cNvPr id="5" name="Right Arrow 4"/>
        <xdr:cNvSpPr/>
      </xdr:nvSpPr>
      <xdr:spPr>
        <a:xfrm>
          <a:off x="10182225" y="9153525"/>
          <a:ext cx="298450" cy="355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156633</xdr:colOff>
      <xdr:row>45</xdr:row>
      <xdr:rowOff>71967</xdr:rowOff>
    </xdr:from>
    <xdr:to>
      <xdr:col>3</xdr:col>
      <xdr:colOff>455083</xdr:colOff>
      <xdr:row>47</xdr:row>
      <xdr:rowOff>46567</xdr:rowOff>
    </xdr:to>
    <xdr:sp macro="" textlink="">
      <xdr:nvSpPr>
        <xdr:cNvPr id="7" name="Right Arrow 6"/>
        <xdr:cNvSpPr/>
      </xdr:nvSpPr>
      <xdr:spPr>
        <a:xfrm>
          <a:off x="6189133" y="9036050"/>
          <a:ext cx="298450" cy="355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192616</xdr:colOff>
      <xdr:row>37</xdr:row>
      <xdr:rowOff>182034</xdr:rowOff>
    </xdr:from>
    <xdr:to>
      <xdr:col>3</xdr:col>
      <xdr:colOff>491066</xdr:colOff>
      <xdr:row>39</xdr:row>
      <xdr:rowOff>156634</xdr:rowOff>
    </xdr:to>
    <xdr:sp macro="" textlink="">
      <xdr:nvSpPr>
        <xdr:cNvPr id="8" name="Right Arrow 7"/>
        <xdr:cNvSpPr/>
      </xdr:nvSpPr>
      <xdr:spPr>
        <a:xfrm>
          <a:off x="6225116" y="7241117"/>
          <a:ext cx="298450" cy="355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</xdr:colOff>
      <xdr:row>12</xdr:row>
      <xdr:rowOff>6350</xdr:rowOff>
    </xdr:from>
    <xdr:to>
      <xdr:col>3</xdr:col>
      <xdr:colOff>457200</xdr:colOff>
      <xdr:row>13</xdr:row>
      <xdr:rowOff>171450</xdr:rowOff>
    </xdr:to>
    <xdr:sp macro="" textlink="">
      <xdr:nvSpPr>
        <xdr:cNvPr id="3" name="Right Arrow 2"/>
        <xdr:cNvSpPr/>
      </xdr:nvSpPr>
      <xdr:spPr>
        <a:xfrm>
          <a:off x="2984500" y="3505200"/>
          <a:ext cx="298450" cy="349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171450</xdr:colOff>
      <xdr:row>12</xdr:row>
      <xdr:rowOff>6350</xdr:rowOff>
    </xdr:from>
    <xdr:to>
      <xdr:col>7</xdr:col>
      <xdr:colOff>469900</xdr:colOff>
      <xdr:row>13</xdr:row>
      <xdr:rowOff>171450</xdr:rowOff>
    </xdr:to>
    <xdr:sp macro="" textlink="">
      <xdr:nvSpPr>
        <xdr:cNvPr id="4" name="Right Arrow 3"/>
        <xdr:cNvSpPr/>
      </xdr:nvSpPr>
      <xdr:spPr>
        <a:xfrm>
          <a:off x="7099300" y="3505200"/>
          <a:ext cx="298450" cy="349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3</xdr:row>
      <xdr:rowOff>6350</xdr:rowOff>
    </xdr:from>
    <xdr:to>
      <xdr:col>3</xdr:col>
      <xdr:colOff>584200</xdr:colOff>
      <xdr:row>4</xdr:row>
      <xdr:rowOff>171450</xdr:rowOff>
    </xdr:to>
    <xdr:sp macro="" textlink="">
      <xdr:nvSpPr>
        <xdr:cNvPr id="2" name="Right Arrow 1"/>
        <xdr:cNvSpPr/>
      </xdr:nvSpPr>
      <xdr:spPr>
        <a:xfrm>
          <a:off x="4127500" y="374650"/>
          <a:ext cx="298450" cy="349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298450</xdr:colOff>
      <xdr:row>35</xdr:row>
      <xdr:rowOff>112184</xdr:rowOff>
    </xdr:from>
    <xdr:to>
      <xdr:col>3</xdr:col>
      <xdr:colOff>596900</xdr:colOff>
      <xdr:row>37</xdr:row>
      <xdr:rowOff>86784</xdr:rowOff>
    </xdr:to>
    <xdr:sp macro="" textlink="">
      <xdr:nvSpPr>
        <xdr:cNvPr id="4" name="Right Arrow 3"/>
        <xdr:cNvSpPr/>
      </xdr:nvSpPr>
      <xdr:spPr>
        <a:xfrm>
          <a:off x="4330700" y="6790267"/>
          <a:ext cx="298450" cy="355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184150</xdr:colOff>
      <xdr:row>35</xdr:row>
      <xdr:rowOff>143933</xdr:rowOff>
    </xdr:from>
    <xdr:to>
      <xdr:col>7</xdr:col>
      <xdr:colOff>482600</xdr:colOff>
      <xdr:row>37</xdr:row>
      <xdr:rowOff>118533</xdr:rowOff>
    </xdr:to>
    <xdr:sp macro="" textlink="">
      <xdr:nvSpPr>
        <xdr:cNvPr id="5" name="Right Arrow 4"/>
        <xdr:cNvSpPr/>
      </xdr:nvSpPr>
      <xdr:spPr>
        <a:xfrm>
          <a:off x="8894233" y="6822016"/>
          <a:ext cx="298450" cy="355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361950</xdr:colOff>
      <xdr:row>56</xdr:row>
      <xdr:rowOff>6350</xdr:rowOff>
    </xdr:from>
    <xdr:to>
      <xdr:col>3</xdr:col>
      <xdr:colOff>660400</xdr:colOff>
      <xdr:row>57</xdr:row>
      <xdr:rowOff>171450</xdr:rowOff>
    </xdr:to>
    <xdr:sp macro="" textlink="">
      <xdr:nvSpPr>
        <xdr:cNvPr id="6" name="Right Arrow 5"/>
        <xdr:cNvSpPr/>
      </xdr:nvSpPr>
      <xdr:spPr>
        <a:xfrm>
          <a:off x="4203700" y="7188200"/>
          <a:ext cx="298450" cy="349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270934</xdr:colOff>
      <xdr:row>94</xdr:row>
      <xdr:rowOff>80433</xdr:rowOff>
    </xdr:from>
    <xdr:to>
      <xdr:col>3</xdr:col>
      <xdr:colOff>569384</xdr:colOff>
      <xdr:row>96</xdr:row>
      <xdr:rowOff>55033</xdr:rowOff>
    </xdr:to>
    <xdr:sp macro="" textlink="">
      <xdr:nvSpPr>
        <xdr:cNvPr id="12" name="Right Arrow 11"/>
        <xdr:cNvSpPr/>
      </xdr:nvSpPr>
      <xdr:spPr>
        <a:xfrm>
          <a:off x="4303184" y="17807516"/>
          <a:ext cx="298450" cy="355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342901</xdr:colOff>
      <xdr:row>12</xdr:row>
      <xdr:rowOff>120649</xdr:rowOff>
    </xdr:from>
    <xdr:to>
      <xdr:col>3</xdr:col>
      <xdr:colOff>641351</xdr:colOff>
      <xdr:row>14</xdr:row>
      <xdr:rowOff>99482</xdr:rowOff>
    </xdr:to>
    <xdr:sp macro="" textlink="">
      <xdr:nvSpPr>
        <xdr:cNvPr id="9" name="Right Arrow 8"/>
        <xdr:cNvSpPr/>
      </xdr:nvSpPr>
      <xdr:spPr>
        <a:xfrm>
          <a:off x="4474634" y="2364316"/>
          <a:ext cx="298450" cy="35136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184150</xdr:colOff>
      <xdr:row>8</xdr:row>
      <xdr:rowOff>118533</xdr:rowOff>
    </xdr:from>
    <xdr:to>
      <xdr:col>7</xdr:col>
      <xdr:colOff>482600</xdr:colOff>
      <xdr:row>10</xdr:row>
      <xdr:rowOff>97366</xdr:rowOff>
    </xdr:to>
    <xdr:sp macro="" textlink="">
      <xdr:nvSpPr>
        <xdr:cNvPr id="10" name="Right Arrow 9"/>
        <xdr:cNvSpPr/>
      </xdr:nvSpPr>
      <xdr:spPr>
        <a:xfrm>
          <a:off x="9124950" y="1617133"/>
          <a:ext cx="298450" cy="35136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224367</xdr:colOff>
      <xdr:row>8</xdr:row>
      <xdr:rowOff>61384</xdr:rowOff>
    </xdr:from>
    <xdr:to>
      <xdr:col>11</xdr:col>
      <xdr:colOff>522817</xdr:colOff>
      <xdr:row>10</xdr:row>
      <xdr:rowOff>40217</xdr:rowOff>
    </xdr:to>
    <xdr:sp macro="" textlink="">
      <xdr:nvSpPr>
        <xdr:cNvPr id="14" name="Right Arrow 13"/>
        <xdr:cNvSpPr/>
      </xdr:nvSpPr>
      <xdr:spPr>
        <a:xfrm>
          <a:off x="12712700" y="1595967"/>
          <a:ext cx="298450" cy="3598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177800</xdr:colOff>
      <xdr:row>3</xdr:row>
      <xdr:rowOff>6350</xdr:rowOff>
    </xdr:from>
    <xdr:to>
      <xdr:col>3</xdr:col>
      <xdr:colOff>476250</xdr:colOff>
      <xdr:row>4</xdr:row>
      <xdr:rowOff>171450</xdr:rowOff>
    </xdr:to>
    <xdr:sp macro="" textlink="">
      <xdr:nvSpPr>
        <xdr:cNvPr id="2" name="Right Arrow 1"/>
        <xdr:cNvSpPr/>
      </xdr:nvSpPr>
      <xdr:spPr>
        <a:xfrm>
          <a:off x="6711950" y="374650"/>
          <a:ext cx="298450" cy="349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165100</xdr:colOff>
      <xdr:row>3</xdr:row>
      <xdr:rowOff>12700</xdr:rowOff>
    </xdr:from>
    <xdr:to>
      <xdr:col>7</xdr:col>
      <xdr:colOff>463550</xdr:colOff>
      <xdr:row>4</xdr:row>
      <xdr:rowOff>177800</xdr:rowOff>
    </xdr:to>
    <xdr:sp macro="" textlink="">
      <xdr:nvSpPr>
        <xdr:cNvPr id="3" name="Right Arrow 2"/>
        <xdr:cNvSpPr/>
      </xdr:nvSpPr>
      <xdr:spPr>
        <a:xfrm>
          <a:off x="11207750" y="381000"/>
          <a:ext cx="298450" cy="349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184150</xdr:colOff>
      <xdr:row>9</xdr:row>
      <xdr:rowOff>12700</xdr:rowOff>
    </xdr:from>
    <xdr:to>
      <xdr:col>3</xdr:col>
      <xdr:colOff>482600</xdr:colOff>
      <xdr:row>10</xdr:row>
      <xdr:rowOff>177800</xdr:rowOff>
    </xdr:to>
    <xdr:sp macro="" textlink="">
      <xdr:nvSpPr>
        <xdr:cNvPr id="4" name="Right Arrow 3"/>
        <xdr:cNvSpPr/>
      </xdr:nvSpPr>
      <xdr:spPr>
        <a:xfrm>
          <a:off x="14382750" y="381000"/>
          <a:ext cx="298450" cy="349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196850</xdr:colOff>
      <xdr:row>51</xdr:row>
      <xdr:rowOff>91717</xdr:rowOff>
    </xdr:from>
    <xdr:to>
      <xdr:col>3</xdr:col>
      <xdr:colOff>495300</xdr:colOff>
      <xdr:row>53</xdr:row>
      <xdr:rowOff>73372</xdr:rowOff>
    </xdr:to>
    <xdr:sp macro="" textlink="">
      <xdr:nvSpPr>
        <xdr:cNvPr id="5" name="Right Arrow 4"/>
        <xdr:cNvSpPr/>
      </xdr:nvSpPr>
      <xdr:spPr>
        <a:xfrm>
          <a:off x="6723239" y="9644939"/>
          <a:ext cx="298450" cy="34854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196850</xdr:colOff>
      <xdr:row>59</xdr:row>
      <xdr:rowOff>112178</xdr:rowOff>
    </xdr:from>
    <xdr:to>
      <xdr:col>3</xdr:col>
      <xdr:colOff>495300</xdr:colOff>
      <xdr:row>61</xdr:row>
      <xdr:rowOff>93833</xdr:rowOff>
    </xdr:to>
    <xdr:sp macro="" textlink="">
      <xdr:nvSpPr>
        <xdr:cNvPr id="6" name="Right Arrow 5"/>
        <xdr:cNvSpPr/>
      </xdr:nvSpPr>
      <xdr:spPr>
        <a:xfrm>
          <a:off x="6723239" y="11132956"/>
          <a:ext cx="298450" cy="34854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137583</xdr:colOff>
      <xdr:row>18</xdr:row>
      <xdr:rowOff>0</xdr:rowOff>
    </xdr:from>
    <xdr:to>
      <xdr:col>3</xdr:col>
      <xdr:colOff>436033</xdr:colOff>
      <xdr:row>19</xdr:row>
      <xdr:rowOff>165100</xdr:rowOff>
    </xdr:to>
    <xdr:sp macro="" textlink="">
      <xdr:nvSpPr>
        <xdr:cNvPr id="7" name="Right Arrow 6"/>
        <xdr:cNvSpPr/>
      </xdr:nvSpPr>
      <xdr:spPr>
        <a:xfrm>
          <a:off x="6413500" y="2487083"/>
          <a:ext cx="298450" cy="355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126999</xdr:colOff>
      <xdr:row>36</xdr:row>
      <xdr:rowOff>0</xdr:rowOff>
    </xdr:from>
    <xdr:to>
      <xdr:col>3</xdr:col>
      <xdr:colOff>425449</xdr:colOff>
      <xdr:row>37</xdr:row>
      <xdr:rowOff>165100</xdr:rowOff>
    </xdr:to>
    <xdr:sp macro="" textlink="">
      <xdr:nvSpPr>
        <xdr:cNvPr id="8" name="Right Arrow 7"/>
        <xdr:cNvSpPr/>
      </xdr:nvSpPr>
      <xdr:spPr>
        <a:xfrm>
          <a:off x="6402916" y="5916083"/>
          <a:ext cx="298450" cy="355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</xdr:colOff>
      <xdr:row>16</xdr:row>
      <xdr:rowOff>6350</xdr:rowOff>
    </xdr:from>
    <xdr:to>
      <xdr:col>3</xdr:col>
      <xdr:colOff>361950</xdr:colOff>
      <xdr:row>17</xdr:row>
      <xdr:rowOff>171450</xdr:rowOff>
    </xdr:to>
    <xdr:sp macro="" textlink="">
      <xdr:nvSpPr>
        <xdr:cNvPr id="3" name="Right Arrow 2"/>
        <xdr:cNvSpPr/>
      </xdr:nvSpPr>
      <xdr:spPr>
        <a:xfrm>
          <a:off x="4292600" y="2673350"/>
          <a:ext cx="298450" cy="355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53975</xdr:colOff>
      <xdr:row>6</xdr:row>
      <xdr:rowOff>25400</xdr:rowOff>
    </xdr:from>
    <xdr:to>
      <xdr:col>3</xdr:col>
      <xdr:colOff>352425</xdr:colOff>
      <xdr:row>8</xdr:row>
      <xdr:rowOff>0</xdr:rowOff>
    </xdr:to>
    <xdr:sp macro="" textlink="">
      <xdr:nvSpPr>
        <xdr:cNvPr id="4" name="Right Arrow 3"/>
        <xdr:cNvSpPr/>
      </xdr:nvSpPr>
      <xdr:spPr>
        <a:xfrm>
          <a:off x="4283075" y="787400"/>
          <a:ext cx="298450" cy="355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26</xdr:row>
      <xdr:rowOff>180975</xdr:rowOff>
    </xdr:from>
    <xdr:to>
      <xdr:col>3</xdr:col>
      <xdr:colOff>460375</xdr:colOff>
      <xdr:row>28</xdr:row>
      <xdr:rowOff>161925</xdr:rowOff>
    </xdr:to>
    <xdr:sp macro="" textlink="">
      <xdr:nvSpPr>
        <xdr:cNvPr id="2" name="Right Arrow 1"/>
        <xdr:cNvSpPr/>
      </xdr:nvSpPr>
      <xdr:spPr>
        <a:xfrm>
          <a:off x="5876925" y="5143500"/>
          <a:ext cx="298450" cy="3619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bservatory.kirklees.gov.uk/Custom/Resources/Quick_headlines_2019_final_suppressed.xls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M74"/>
  <sheetViews>
    <sheetView showGridLines="0" tabSelected="1" workbookViewId="0">
      <selection activeCell="A74" sqref="A74"/>
    </sheetView>
  </sheetViews>
  <sheetFormatPr defaultRowHeight="15" x14ac:dyDescent="0.25"/>
  <sheetData>
    <row r="2" spans="1:13" ht="21" x14ac:dyDescent="0.35">
      <c r="A2" s="48" t="s">
        <v>448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4" spans="1:13" ht="15.75" x14ac:dyDescent="0.25">
      <c r="A4" s="16" t="s">
        <v>449</v>
      </c>
    </row>
    <row r="6" spans="1:13" ht="15.75" x14ac:dyDescent="0.25">
      <c r="A6" s="16" t="s">
        <v>272</v>
      </c>
    </row>
    <row r="7" spans="1:13" ht="15.75" x14ac:dyDescent="0.25">
      <c r="A7" s="22" t="s">
        <v>271</v>
      </c>
    </row>
    <row r="8" spans="1:13" ht="15.75" x14ac:dyDescent="0.25">
      <c r="A8" s="16"/>
    </row>
    <row r="9" spans="1:13" ht="15.75" x14ac:dyDescent="0.25">
      <c r="A9" s="20" t="s">
        <v>242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ht="15.75" x14ac:dyDescent="0.25">
      <c r="A10" s="21"/>
      <c r="B10" t="s">
        <v>145</v>
      </c>
    </row>
    <row r="11" spans="1:13" ht="15.75" x14ac:dyDescent="0.25">
      <c r="A11" s="21"/>
      <c r="B11" t="s">
        <v>247</v>
      </c>
    </row>
    <row r="12" spans="1:13" ht="15.75" x14ac:dyDescent="0.25">
      <c r="A12" s="21"/>
      <c r="B12" t="s">
        <v>248</v>
      </c>
    </row>
    <row r="13" spans="1:13" ht="15.75" x14ac:dyDescent="0.25">
      <c r="A13" s="21"/>
      <c r="B13" t="s">
        <v>249</v>
      </c>
    </row>
    <row r="14" spans="1:13" ht="15.75" x14ac:dyDescent="0.25">
      <c r="A14" s="21"/>
      <c r="B14" t="s">
        <v>250</v>
      </c>
    </row>
    <row r="15" spans="1:13" ht="15.75" x14ac:dyDescent="0.25">
      <c r="A15" s="21"/>
    </row>
    <row r="16" spans="1:13" ht="15.75" x14ac:dyDescent="0.25">
      <c r="A16" s="20" t="s">
        <v>241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ht="15.75" x14ac:dyDescent="0.25">
      <c r="A17" s="21"/>
      <c r="B17" t="s">
        <v>144</v>
      </c>
    </row>
    <row r="18" spans="1:13" ht="15.75" x14ac:dyDescent="0.25">
      <c r="A18" s="21"/>
      <c r="B18" t="s">
        <v>135</v>
      </c>
    </row>
    <row r="19" spans="1:13" ht="15.75" x14ac:dyDescent="0.25">
      <c r="A19" s="21"/>
      <c r="B19" t="s">
        <v>262</v>
      </c>
    </row>
    <row r="20" spans="1:13" ht="15.75" x14ac:dyDescent="0.25">
      <c r="A20" s="21"/>
      <c r="B20" t="s">
        <v>138</v>
      </c>
    </row>
    <row r="21" spans="1:13" ht="15.75" x14ac:dyDescent="0.25">
      <c r="A21" s="21"/>
      <c r="B21" t="s">
        <v>139</v>
      </c>
    </row>
    <row r="22" spans="1:13" ht="15.75" x14ac:dyDescent="0.25">
      <c r="A22" s="21"/>
      <c r="B22" t="s">
        <v>142</v>
      </c>
    </row>
    <row r="23" spans="1:13" ht="15.75" x14ac:dyDescent="0.25">
      <c r="A23" s="21"/>
    </row>
    <row r="24" spans="1:13" ht="15.75" x14ac:dyDescent="0.25">
      <c r="A24" s="20" t="s">
        <v>243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ht="15.75" x14ac:dyDescent="0.25">
      <c r="A25" s="21"/>
      <c r="B25" t="s">
        <v>39</v>
      </c>
    </row>
    <row r="26" spans="1:13" ht="15.75" x14ac:dyDescent="0.25">
      <c r="A26" s="21"/>
      <c r="B26" t="s">
        <v>252</v>
      </c>
    </row>
    <row r="27" spans="1:13" ht="15.75" x14ac:dyDescent="0.25">
      <c r="A27" s="21"/>
      <c r="B27" t="s">
        <v>253</v>
      </c>
    </row>
    <row r="28" spans="1:13" ht="15.75" x14ac:dyDescent="0.25">
      <c r="A28" s="21"/>
      <c r="B28" t="s">
        <v>420</v>
      </c>
    </row>
    <row r="29" spans="1:13" ht="15.75" x14ac:dyDescent="0.25">
      <c r="A29" s="21"/>
    </row>
    <row r="30" spans="1:13" ht="15.75" x14ac:dyDescent="0.25">
      <c r="A30" s="20" t="s">
        <v>244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 ht="15.75" x14ac:dyDescent="0.25">
      <c r="A31" s="21"/>
      <c r="B31" t="s">
        <v>254</v>
      </c>
    </row>
    <row r="32" spans="1:13" ht="15.75" x14ac:dyDescent="0.25">
      <c r="A32" s="21"/>
      <c r="B32" t="s">
        <v>65</v>
      </c>
    </row>
    <row r="33" spans="1:13" ht="15.75" x14ac:dyDescent="0.25">
      <c r="A33" s="21"/>
      <c r="B33" t="s">
        <v>255</v>
      </c>
    </row>
    <row r="34" spans="1:13" ht="15.75" x14ac:dyDescent="0.25">
      <c r="A34" s="21"/>
      <c r="B34" t="s">
        <v>256</v>
      </c>
    </row>
    <row r="35" spans="1:13" ht="15.75" x14ac:dyDescent="0.25">
      <c r="A35" s="21"/>
      <c r="B35" t="s">
        <v>419</v>
      </c>
    </row>
    <row r="36" spans="1:13" ht="15.75" x14ac:dyDescent="0.25">
      <c r="A36" s="21"/>
      <c r="B36" t="s">
        <v>370</v>
      </c>
    </row>
    <row r="37" spans="1:13" ht="15.75" x14ac:dyDescent="0.25">
      <c r="A37" s="21"/>
      <c r="B37" t="s">
        <v>371</v>
      </c>
    </row>
    <row r="38" spans="1:13" ht="15.75" x14ac:dyDescent="0.25">
      <c r="A38" s="21"/>
    </row>
    <row r="39" spans="1:13" ht="15.75" x14ac:dyDescent="0.25">
      <c r="A39" s="20" t="s">
        <v>270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3" ht="15.75" x14ac:dyDescent="0.25">
      <c r="A40" s="21"/>
      <c r="B40" t="s">
        <v>68</v>
      </c>
    </row>
    <row r="41" spans="1:13" ht="15.75" x14ac:dyDescent="0.25">
      <c r="A41" s="21"/>
      <c r="B41" t="s">
        <v>257</v>
      </c>
    </row>
    <row r="42" spans="1:13" ht="15.75" x14ac:dyDescent="0.25">
      <c r="A42" s="21"/>
      <c r="B42" t="s">
        <v>258</v>
      </c>
    </row>
    <row r="43" spans="1:13" ht="15.75" x14ac:dyDescent="0.25">
      <c r="A43" s="21"/>
      <c r="B43" t="s">
        <v>259</v>
      </c>
    </row>
    <row r="44" spans="1:13" ht="15.75" x14ac:dyDescent="0.25">
      <c r="A44" s="21"/>
      <c r="B44" t="s">
        <v>260</v>
      </c>
    </row>
    <row r="45" spans="1:13" ht="15.75" x14ac:dyDescent="0.25">
      <c r="A45" s="21"/>
      <c r="B45" t="s">
        <v>421</v>
      </c>
    </row>
    <row r="46" spans="1:13" ht="15.75" x14ac:dyDescent="0.25">
      <c r="A46" s="21"/>
      <c r="B46" t="s">
        <v>261</v>
      </c>
    </row>
    <row r="47" spans="1:13" ht="15.75" x14ac:dyDescent="0.25">
      <c r="A47" s="21"/>
      <c r="B47" t="s">
        <v>429</v>
      </c>
    </row>
    <row r="48" spans="1:13" ht="15.75" x14ac:dyDescent="0.25">
      <c r="A48" s="21"/>
      <c r="B48" t="s">
        <v>430</v>
      </c>
    </row>
    <row r="49" spans="1:13" ht="15.75" x14ac:dyDescent="0.25">
      <c r="A49" s="21"/>
    </row>
    <row r="50" spans="1:13" ht="15.75" x14ac:dyDescent="0.25">
      <c r="A50" s="20" t="s">
        <v>245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 ht="15.75" x14ac:dyDescent="0.25">
      <c r="A51" s="21"/>
      <c r="B51" t="s">
        <v>263</v>
      </c>
    </row>
    <row r="52" spans="1:13" ht="15.75" x14ac:dyDescent="0.25">
      <c r="A52" s="21"/>
      <c r="B52" t="s">
        <v>264</v>
      </c>
    </row>
    <row r="53" spans="1:13" ht="15.75" x14ac:dyDescent="0.25">
      <c r="A53" s="21"/>
      <c r="B53" t="s">
        <v>265</v>
      </c>
    </row>
    <row r="54" spans="1:13" ht="15.75" x14ac:dyDescent="0.25">
      <c r="A54" s="21"/>
      <c r="B54" t="s">
        <v>266</v>
      </c>
    </row>
    <row r="55" spans="1:13" ht="15.75" x14ac:dyDescent="0.25">
      <c r="A55" s="21"/>
      <c r="B55" t="s">
        <v>267</v>
      </c>
    </row>
    <row r="56" spans="1:13" ht="15.75" x14ac:dyDescent="0.25">
      <c r="A56" s="21"/>
    </row>
    <row r="57" spans="1:13" ht="15.75" x14ac:dyDescent="0.25">
      <c r="A57" s="20" t="s">
        <v>403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13" ht="15.75" x14ac:dyDescent="0.25">
      <c r="A58" s="21"/>
      <c r="B58" t="s">
        <v>422</v>
      </c>
    </row>
    <row r="59" spans="1:13" ht="15.75" x14ac:dyDescent="0.25">
      <c r="A59" s="21"/>
      <c r="B59" t="s">
        <v>423</v>
      </c>
    </row>
    <row r="60" spans="1:13" ht="15.75" x14ac:dyDescent="0.25">
      <c r="A60" s="21"/>
    </row>
    <row r="61" spans="1:13" ht="15.75" x14ac:dyDescent="0.25">
      <c r="A61" s="20" t="s">
        <v>246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1:13" ht="15.75" x14ac:dyDescent="0.25">
      <c r="A62" s="21"/>
      <c r="B62" t="s">
        <v>102</v>
      </c>
    </row>
    <row r="63" spans="1:13" ht="15.75" x14ac:dyDescent="0.25">
      <c r="A63" s="21"/>
      <c r="B63" t="s">
        <v>268</v>
      </c>
    </row>
    <row r="64" spans="1:13" ht="15.75" x14ac:dyDescent="0.25">
      <c r="A64" s="21"/>
    </row>
    <row r="65" spans="1:13" ht="15.75" x14ac:dyDescent="0.25">
      <c r="A65" s="20" t="s">
        <v>424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</row>
    <row r="66" spans="1:13" ht="15.75" x14ac:dyDescent="0.25">
      <c r="A66" s="21"/>
      <c r="B66" t="s">
        <v>425</v>
      </c>
    </row>
    <row r="67" spans="1:13" ht="15.75" x14ac:dyDescent="0.25">
      <c r="A67" s="21"/>
      <c r="B67" t="s">
        <v>426</v>
      </c>
    </row>
    <row r="68" spans="1:13" ht="15.75" x14ac:dyDescent="0.25">
      <c r="A68" s="21"/>
      <c r="B68" t="s">
        <v>427</v>
      </c>
    </row>
    <row r="69" spans="1:13" ht="15.75" x14ac:dyDescent="0.25">
      <c r="A69" s="21"/>
      <c r="B69" t="s">
        <v>428</v>
      </c>
    </row>
    <row r="71" spans="1:13" x14ac:dyDescent="0.25">
      <c r="A71" s="23" t="s">
        <v>450</v>
      </c>
    </row>
    <row r="72" spans="1:13" x14ac:dyDescent="0.25">
      <c r="A72" t="s">
        <v>461</v>
      </c>
    </row>
    <row r="73" spans="1:13" x14ac:dyDescent="0.25">
      <c r="A73" s="17" t="s">
        <v>463</v>
      </c>
    </row>
    <row r="74" spans="1:13" x14ac:dyDescent="0.25">
      <c r="A74" s="24" t="s">
        <v>462</v>
      </c>
    </row>
  </sheetData>
  <mergeCells count="1">
    <mergeCell ref="A2:M2"/>
  </mergeCells>
  <hyperlinks>
    <hyperlink ref="A9" location="School_and_geography!A1" display="School and geography"/>
    <hyperlink ref="A16" location="Demographics!A1" display="Demographics"/>
    <hyperlink ref="A24" location="Taking_care!A1" display="Taking care of yourself"/>
    <hyperlink ref="A30" location="Wellbeing!A1" display="Your wellbeing"/>
    <hyperlink ref="A39" location="Behaviours!A1" display="Behaviours"/>
    <hyperlink ref="A50" location="Being_you!A1" display="Being you"/>
    <hyperlink ref="A61" location="Local_area!A1" display="Your local area"/>
    <hyperlink ref="A65" location="Politics_local_issues!A1" display="Politics"/>
    <hyperlink ref="A57" location="Safety_Technology!A1" display="Safety and Technology"/>
    <hyperlink ref="A73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45"/>
  <sheetViews>
    <sheetView topLeftCell="A16" workbookViewId="0">
      <selection activeCell="B1" sqref="B1"/>
    </sheetView>
  </sheetViews>
  <sheetFormatPr defaultRowHeight="15" x14ac:dyDescent="0.25"/>
  <cols>
    <col min="1" max="1" width="68.5703125" bestFit="1" customWidth="1"/>
    <col min="2" max="2" width="5.85546875" bestFit="1" customWidth="1"/>
    <col min="3" max="3" width="11.28515625" bestFit="1" customWidth="1"/>
    <col min="5" max="5" width="31.7109375" bestFit="1" customWidth="1"/>
    <col min="6" max="6" width="15.28515625" bestFit="1" customWidth="1"/>
    <col min="7" max="7" width="9.42578125" bestFit="1" customWidth="1"/>
    <col min="8" max="8" width="2.7109375" customWidth="1"/>
    <col min="9" max="9" width="9.85546875" bestFit="1" customWidth="1"/>
    <col min="11" max="11" width="2.7109375" customWidth="1"/>
    <col min="12" max="12" width="12.5703125" bestFit="1" customWidth="1"/>
    <col min="14" max="14" width="2.7109375" customWidth="1"/>
    <col min="15" max="15" width="13.28515625" bestFit="1" customWidth="1"/>
  </cols>
  <sheetData>
    <row r="1" spans="1:3" ht="15.75" x14ac:dyDescent="0.25">
      <c r="A1" s="18" t="s">
        <v>458</v>
      </c>
      <c r="B1" s="17" t="s">
        <v>269</v>
      </c>
    </row>
    <row r="3" spans="1:3" x14ac:dyDescent="0.25">
      <c r="A3" s="11" t="s">
        <v>344</v>
      </c>
      <c r="B3" s="11" t="s">
        <v>143</v>
      </c>
      <c r="C3" s="5" t="s">
        <v>147</v>
      </c>
    </row>
    <row r="4" spans="1:3" x14ac:dyDescent="0.25">
      <c r="A4" s="25" t="s">
        <v>97</v>
      </c>
      <c r="B4" s="25">
        <v>482</v>
      </c>
      <c r="C4" s="26">
        <f>B4/($B$8-$B$7)</f>
        <v>0.16174496644295303</v>
      </c>
    </row>
    <row r="5" spans="1:3" x14ac:dyDescent="0.25">
      <c r="A5" s="25" t="s">
        <v>46</v>
      </c>
      <c r="B5" s="25">
        <v>1930</v>
      </c>
      <c r="C5" s="26">
        <f t="shared" ref="C5:C8" si="0">B5/($B$8-$B$7)</f>
        <v>0.6476510067114094</v>
      </c>
    </row>
    <row r="6" spans="1:3" x14ac:dyDescent="0.25">
      <c r="A6" s="25" t="s">
        <v>48</v>
      </c>
      <c r="B6" s="25">
        <v>568</v>
      </c>
      <c r="C6" s="26">
        <f t="shared" si="0"/>
        <v>0.1906040268456376</v>
      </c>
    </row>
    <row r="7" spans="1:3" x14ac:dyDescent="0.25">
      <c r="A7" s="25" t="s">
        <v>345</v>
      </c>
      <c r="B7" s="25">
        <v>63</v>
      </c>
      <c r="C7" s="26">
        <f t="shared" si="0"/>
        <v>2.1140939597315438E-2</v>
      </c>
    </row>
    <row r="8" spans="1:3" x14ac:dyDescent="0.25">
      <c r="A8" s="25" t="s">
        <v>19</v>
      </c>
      <c r="B8" s="25">
        <f>SUM(B4:B7)</f>
        <v>3043</v>
      </c>
      <c r="C8" s="26">
        <f t="shared" si="0"/>
        <v>1.0211409395973154</v>
      </c>
    </row>
    <row r="10" spans="1:3" x14ac:dyDescent="0.25">
      <c r="A10" s="11" t="s">
        <v>456</v>
      </c>
      <c r="B10" s="11" t="s">
        <v>143</v>
      </c>
      <c r="C10" s="5" t="s">
        <v>146</v>
      </c>
    </row>
    <row r="11" spans="1:3" x14ac:dyDescent="0.25">
      <c r="A11" s="25" t="s">
        <v>346</v>
      </c>
      <c r="B11" s="25">
        <v>354</v>
      </c>
      <c r="C11" s="26">
        <f t="shared" ref="C11:C18" si="1">B11/$B$19</f>
        <v>0.11633256654617154</v>
      </c>
    </row>
    <row r="12" spans="1:3" x14ac:dyDescent="0.25">
      <c r="A12" s="25" t="s">
        <v>347</v>
      </c>
      <c r="B12" s="25">
        <v>693</v>
      </c>
      <c r="C12" s="26">
        <f t="shared" si="1"/>
        <v>0.22773578705225106</v>
      </c>
    </row>
    <row r="13" spans="1:3" x14ac:dyDescent="0.25">
      <c r="A13" s="25" t="s">
        <v>348</v>
      </c>
      <c r="B13" s="25">
        <v>483</v>
      </c>
      <c r="C13" s="26">
        <f t="shared" si="1"/>
        <v>0.15872494249096286</v>
      </c>
    </row>
    <row r="14" spans="1:3" x14ac:dyDescent="0.25">
      <c r="A14" s="25" t="s">
        <v>349</v>
      </c>
      <c r="B14" s="25">
        <v>61</v>
      </c>
      <c r="C14" s="26">
        <f t="shared" si="1"/>
        <v>2.0046007229707525E-2</v>
      </c>
    </row>
    <row r="15" spans="1:3" x14ac:dyDescent="0.25">
      <c r="A15" s="25" t="s">
        <v>350</v>
      </c>
      <c r="B15" s="25">
        <v>556</v>
      </c>
      <c r="C15" s="26">
        <f t="shared" si="1"/>
        <v>0.182714426552744</v>
      </c>
    </row>
    <row r="16" spans="1:3" x14ac:dyDescent="0.25">
      <c r="A16" s="25" t="s">
        <v>351</v>
      </c>
      <c r="B16" s="25">
        <v>78</v>
      </c>
      <c r="C16" s="26">
        <f t="shared" si="1"/>
        <v>2.5632599408478476E-2</v>
      </c>
    </row>
    <row r="17" spans="1:16" x14ac:dyDescent="0.25">
      <c r="A17" s="25" t="s">
        <v>352</v>
      </c>
      <c r="B17" s="25">
        <v>77</v>
      </c>
      <c r="C17" s="26">
        <f t="shared" si="1"/>
        <v>2.5303976339139007E-2</v>
      </c>
    </row>
    <row r="18" spans="1:16" x14ac:dyDescent="0.25">
      <c r="A18" s="25" t="s">
        <v>353</v>
      </c>
      <c r="B18" s="25">
        <v>118</v>
      </c>
      <c r="C18" s="26">
        <f t="shared" si="1"/>
        <v>3.8777522182057184E-2</v>
      </c>
    </row>
    <row r="19" spans="1:16" x14ac:dyDescent="0.25">
      <c r="A19" s="25" t="s">
        <v>366</v>
      </c>
      <c r="B19" s="25">
        <v>3043</v>
      </c>
      <c r="C19" s="26"/>
    </row>
    <row r="21" spans="1:16" x14ac:dyDescent="0.25">
      <c r="A21" s="11" t="s">
        <v>354</v>
      </c>
      <c r="B21" s="11" t="s">
        <v>143</v>
      </c>
      <c r="C21" s="5" t="s">
        <v>147</v>
      </c>
    </row>
    <row r="22" spans="1:16" x14ac:dyDescent="0.25">
      <c r="A22" s="25" t="s">
        <v>97</v>
      </c>
      <c r="B22" s="25">
        <v>229</v>
      </c>
      <c r="C22" s="26">
        <f>B22/($B$26-$B$25)</f>
        <v>7.739101047651234E-2</v>
      </c>
    </row>
    <row r="23" spans="1:16" x14ac:dyDescent="0.25">
      <c r="A23" s="25" t="s">
        <v>46</v>
      </c>
      <c r="B23" s="25">
        <v>2306</v>
      </c>
      <c r="C23" s="26">
        <f t="shared" ref="C23:C24" si="2">B23/($B$26-$B$25)</f>
        <v>0.77931733693815475</v>
      </c>
    </row>
    <row r="24" spans="1:16" x14ac:dyDescent="0.25">
      <c r="A24" s="25" t="s">
        <v>48</v>
      </c>
      <c r="B24" s="25">
        <v>424</v>
      </c>
      <c r="C24" s="26">
        <f t="shared" si="2"/>
        <v>0.14329165258533288</v>
      </c>
    </row>
    <row r="25" spans="1:16" x14ac:dyDescent="0.25">
      <c r="A25" s="25" t="s">
        <v>345</v>
      </c>
      <c r="B25" s="25">
        <v>84</v>
      </c>
      <c r="C25" s="26"/>
    </row>
    <row r="26" spans="1:16" x14ac:dyDescent="0.25">
      <c r="A26" s="25" t="s">
        <v>19</v>
      </c>
      <c r="B26" s="25">
        <f>SUM(B22:B25)</f>
        <v>3043</v>
      </c>
      <c r="C26" s="26"/>
    </row>
    <row r="28" spans="1:16" x14ac:dyDescent="0.25">
      <c r="A28" s="11" t="s">
        <v>404</v>
      </c>
      <c r="B28" s="11" t="s">
        <v>143</v>
      </c>
      <c r="C28" s="11" t="s">
        <v>146</v>
      </c>
      <c r="E28" s="11" t="s">
        <v>404</v>
      </c>
      <c r="F28" s="11" t="s">
        <v>202</v>
      </c>
      <c r="G28" s="11" t="s">
        <v>146</v>
      </c>
      <c r="H28" s="49"/>
      <c r="I28" s="11" t="s">
        <v>446</v>
      </c>
      <c r="J28" s="11" t="s">
        <v>146</v>
      </c>
      <c r="K28" s="49"/>
      <c r="L28" s="11" t="s">
        <v>204</v>
      </c>
      <c r="M28" s="11" t="s">
        <v>146</v>
      </c>
      <c r="N28" s="49"/>
      <c r="O28" s="11" t="s">
        <v>205</v>
      </c>
      <c r="P28" s="11" t="s">
        <v>146</v>
      </c>
    </row>
    <row r="29" spans="1:16" x14ac:dyDescent="0.25">
      <c r="A29" s="25" t="s">
        <v>405</v>
      </c>
      <c r="B29" s="25">
        <v>403</v>
      </c>
      <c r="C29" s="26">
        <f>B29/$B$45</f>
        <v>6.1246200607902736E-2</v>
      </c>
      <c r="E29" s="25" t="s">
        <v>405</v>
      </c>
      <c r="F29" s="25">
        <v>72</v>
      </c>
      <c r="G29" s="26">
        <f>F29/F$45</f>
        <v>5.7188244638602066E-2</v>
      </c>
      <c r="H29" s="50"/>
      <c r="I29" s="25">
        <v>47</v>
      </c>
      <c r="J29" s="26">
        <f>I29/I$45</f>
        <v>4.6812749003984064E-2</v>
      </c>
      <c r="K29" s="50"/>
      <c r="L29" s="25">
        <v>186</v>
      </c>
      <c r="M29" s="26">
        <f>L29/L$45</f>
        <v>8.2813891362422079E-2</v>
      </c>
      <c r="N29" s="50"/>
      <c r="O29" s="25">
        <v>93</v>
      </c>
      <c r="P29" s="26">
        <f>O29/O$45</f>
        <v>4.6407185628742513E-2</v>
      </c>
    </row>
    <row r="30" spans="1:16" x14ac:dyDescent="0.25">
      <c r="A30" s="25" t="s">
        <v>406</v>
      </c>
      <c r="B30" s="25">
        <v>968</v>
      </c>
      <c r="C30" s="26">
        <f t="shared" ref="C30:C44" si="3">B30/$B$45</f>
        <v>0.14711246200607903</v>
      </c>
      <c r="E30" s="35" t="s">
        <v>406</v>
      </c>
      <c r="F30" s="45">
        <v>188</v>
      </c>
      <c r="G30" s="26">
        <f t="shared" ref="G30:J44" si="4">F30/F$45</f>
        <v>0.14932486100079428</v>
      </c>
      <c r="H30" s="50"/>
      <c r="I30" s="45">
        <v>156</v>
      </c>
      <c r="J30" s="26">
        <f t="shared" si="4"/>
        <v>0.15537848605577689</v>
      </c>
      <c r="K30" s="50"/>
      <c r="L30" s="45">
        <v>360</v>
      </c>
      <c r="M30" s="26">
        <f t="shared" ref="M30" si="5">L30/L$45</f>
        <v>0.16028495102404275</v>
      </c>
      <c r="N30" s="50"/>
      <c r="O30" s="45">
        <v>257</v>
      </c>
      <c r="P30" s="26">
        <f t="shared" ref="P30" si="6">O30/O$45</f>
        <v>0.1282435129740519</v>
      </c>
    </row>
    <row r="31" spans="1:16" x14ac:dyDescent="0.25">
      <c r="A31" s="25" t="s">
        <v>407</v>
      </c>
      <c r="B31" s="25">
        <v>689</v>
      </c>
      <c r="C31" s="26">
        <f t="shared" si="3"/>
        <v>0.1047112462006079</v>
      </c>
      <c r="E31" s="35" t="s">
        <v>407</v>
      </c>
      <c r="F31" s="46">
        <v>144</v>
      </c>
      <c r="G31" s="26">
        <f t="shared" si="4"/>
        <v>0.11437648927720413</v>
      </c>
      <c r="H31" s="50"/>
      <c r="I31" s="46">
        <v>122</v>
      </c>
      <c r="J31" s="26">
        <f t="shared" si="4"/>
        <v>0.12151394422310757</v>
      </c>
      <c r="K31" s="50"/>
      <c r="L31" s="46">
        <v>226</v>
      </c>
      <c r="M31" s="26">
        <f t="shared" ref="M31" si="7">L31/L$45</f>
        <v>0.10062333036509349</v>
      </c>
      <c r="N31" s="50"/>
      <c r="O31" s="46">
        <v>192</v>
      </c>
      <c r="P31" s="26">
        <f t="shared" ref="P31" si="8">O31/O$45</f>
        <v>9.580838323353294E-2</v>
      </c>
    </row>
    <row r="32" spans="1:16" x14ac:dyDescent="0.25">
      <c r="A32" s="25" t="s">
        <v>408</v>
      </c>
      <c r="B32" s="25">
        <v>289</v>
      </c>
      <c r="C32" s="26">
        <f t="shared" si="3"/>
        <v>4.3920972644376902E-2</v>
      </c>
      <c r="E32" s="35" t="s">
        <v>408</v>
      </c>
      <c r="F32" s="46">
        <v>47</v>
      </c>
      <c r="G32" s="26">
        <f t="shared" si="4"/>
        <v>3.7331215250198571E-2</v>
      </c>
      <c r="H32" s="50"/>
      <c r="I32" s="46">
        <v>48</v>
      </c>
      <c r="J32" s="26">
        <f t="shared" si="4"/>
        <v>4.7808764940239043E-2</v>
      </c>
      <c r="K32" s="50"/>
      <c r="L32" s="46">
        <v>92</v>
      </c>
      <c r="M32" s="26">
        <f t="shared" ref="M32" si="9">L32/L$45</f>
        <v>4.0961709706144253E-2</v>
      </c>
      <c r="N32" s="50"/>
      <c r="O32" s="46">
        <v>101</v>
      </c>
      <c r="P32" s="26">
        <f t="shared" ref="P32" si="10">O32/O$45</f>
        <v>5.0399201596806387E-2</v>
      </c>
    </row>
    <row r="33" spans="1:16" x14ac:dyDescent="0.25">
      <c r="A33" s="25" t="s">
        <v>409</v>
      </c>
      <c r="B33" s="25">
        <v>209</v>
      </c>
      <c r="C33" s="26">
        <f t="shared" si="3"/>
        <v>3.1762917933130699E-2</v>
      </c>
      <c r="E33" s="35" t="s">
        <v>409</v>
      </c>
      <c r="F33" s="46">
        <v>44</v>
      </c>
      <c r="G33" s="26">
        <f t="shared" si="4"/>
        <v>3.4948371723590152E-2</v>
      </c>
      <c r="H33" s="50"/>
      <c r="I33" s="46">
        <v>39</v>
      </c>
      <c r="J33" s="26">
        <f t="shared" si="4"/>
        <v>3.8844621513944223E-2</v>
      </c>
      <c r="K33" s="50"/>
      <c r="L33" s="46">
        <v>71</v>
      </c>
      <c r="M33" s="26">
        <f t="shared" ref="M33" si="11">L33/L$45</f>
        <v>3.1611754229741766E-2</v>
      </c>
      <c r="N33" s="50"/>
      <c r="O33" s="46">
        <v>54</v>
      </c>
      <c r="P33" s="26">
        <f t="shared" ref="P33" si="12">O33/O$45</f>
        <v>2.6946107784431138E-2</v>
      </c>
    </row>
    <row r="34" spans="1:16" x14ac:dyDescent="0.25">
      <c r="A34" s="25" t="s">
        <v>410</v>
      </c>
      <c r="B34" s="25">
        <v>216</v>
      </c>
      <c r="C34" s="26">
        <f t="shared" si="3"/>
        <v>3.2826747720364743E-2</v>
      </c>
      <c r="E34" s="35" t="s">
        <v>410</v>
      </c>
      <c r="F34" s="46">
        <v>47</v>
      </c>
      <c r="G34" s="26">
        <f t="shared" si="4"/>
        <v>3.7331215250198571E-2</v>
      </c>
      <c r="H34" s="50"/>
      <c r="I34" s="46">
        <v>31</v>
      </c>
      <c r="J34" s="26">
        <f t="shared" si="4"/>
        <v>3.0876494023904383E-2</v>
      </c>
      <c r="K34" s="50"/>
      <c r="L34" s="46">
        <v>88</v>
      </c>
      <c r="M34" s="26">
        <f t="shared" ref="M34" si="13">L34/L$45</f>
        <v>3.9180765805877114E-2</v>
      </c>
      <c r="N34" s="50"/>
      <c r="O34" s="46">
        <v>50</v>
      </c>
      <c r="P34" s="26">
        <f t="shared" ref="P34" si="14">O34/O$45</f>
        <v>2.4950099800399202E-2</v>
      </c>
    </row>
    <row r="35" spans="1:16" x14ac:dyDescent="0.25">
      <c r="A35" s="25" t="s">
        <v>411</v>
      </c>
      <c r="B35" s="25">
        <v>386</v>
      </c>
      <c r="C35" s="26">
        <f t="shared" si="3"/>
        <v>5.8662613981762916E-2</v>
      </c>
      <c r="E35" s="35" t="s">
        <v>411</v>
      </c>
      <c r="F35" s="46">
        <v>70</v>
      </c>
      <c r="G35" s="26">
        <f t="shared" si="4"/>
        <v>5.5599682287529782E-2</v>
      </c>
      <c r="H35" s="50"/>
      <c r="I35" s="46">
        <v>60</v>
      </c>
      <c r="J35" s="26">
        <f t="shared" si="4"/>
        <v>5.9760956175298807E-2</v>
      </c>
      <c r="K35" s="50"/>
      <c r="L35" s="46">
        <v>104</v>
      </c>
      <c r="M35" s="26">
        <f t="shared" ref="M35" si="15">L35/L$45</f>
        <v>4.6304541406945683E-2</v>
      </c>
      <c r="N35" s="50"/>
      <c r="O35" s="46">
        <v>146</v>
      </c>
      <c r="P35" s="26">
        <f t="shared" ref="P35" si="16">O35/O$45</f>
        <v>7.2854291417165665E-2</v>
      </c>
    </row>
    <row r="36" spans="1:16" x14ac:dyDescent="0.25">
      <c r="A36" s="25" t="s">
        <v>412</v>
      </c>
      <c r="B36" s="25">
        <v>750</v>
      </c>
      <c r="C36" s="26">
        <f t="shared" si="3"/>
        <v>0.11398176291793313</v>
      </c>
      <c r="E36" s="35" t="s">
        <v>412</v>
      </c>
      <c r="F36" s="46">
        <v>139</v>
      </c>
      <c r="G36" s="26">
        <f t="shared" si="4"/>
        <v>0.11040508339952343</v>
      </c>
      <c r="H36" s="50"/>
      <c r="I36" s="46">
        <v>130</v>
      </c>
      <c r="J36" s="26">
        <f t="shared" si="4"/>
        <v>0.12948207171314741</v>
      </c>
      <c r="K36" s="50"/>
      <c r="L36" s="46">
        <v>211</v>
      </c>
      <c r="M36" s="26">
        <f t="shared" ref="M36" si="17">L36/L$45</f>
        <v>9.3944790739091719E-2</v>
      </c>
      <c r="N36" s="50"/>
      <c r="O36" s="46">
        <v>262</v>
      </c>
      <c r="P36" s="26">
        <f t="shared" ref="P36" si="18">O36/O$45</f>
        <v>0.13073852295409183</v>
      </c>
    </row>
    <row r="37" spans="1:16" x14ac:dyDescent="0.25">
      <c r="A37" s="25" t="s">
        <v>418</v>
      </c>
      <c r="B37" s="25">
        <v>415</v>
      </c>
      <c r="C37" s="26">
        <f t="shared" si="3"/>
        <v>6.3069908814589667E-2</v>
      </c>
      <c r="E37" s="35" t="s">
        <v>418</v>
      </c>
      <c r="F37" s="46">
        <v>63</v>
      </c>
      <c r="G37" s="26">
        <f t="shared" si="4"/>
        <v>5.0039714058776809E-2</v>
      </c>
      <c r="H37" s="50"/>
      <c r="I37" s="46">
        <v>55</v>
      </c>
      <c r="J37" s="26">
        <f t="shared" si="4"/>
        <v>5.4780876494023904E-2</v>
      </c>
      <c r="K37" s="50"/>
      <c r="L37" s="46">
        <v>131</v>
      </c>
      <c r="M37" s="26">
        <f t="shared" ref="M37" si="19">L37/L$45</f>
        <v>5.8325912733748889E-2</v>
      </c>
      <c r="N37" s="50"/>
      <c r="O37" s="46">
        <v>164</v>
      </c>
      <c r="P37" s="26">
        <f t="shared" ref="P37" si="20">O37/O$45</f>
        <v>8.1836327345309379E-2</v>
      </c>
    </row>
    <row r="38" spans="1:16" x14ac:dyDescent="0.25">
      <c r="A38" s="25" t="s">
        <v>413</v>
      </c>
      <c r="B38" s="25">
        <v>301</v>
      </c>
      <c r="C38" s="26">
        <f t="shared" si="3"/>
        <v>4.5744680851063826E-2</v>
      </c>
      <c r="E38" s="35" t="s">
        <v>413</v>
      </c>
      <c r="F38" s="46">
        <v>51</v>
      </c>
      <c r="G38" s="26">
        <f t="shared" si="4"/>
        <v>4.0508339952343132E-2</v>
      </c>
      <c r="H38" s="50"/>
      <c r="I38" s="46">
        <v>41</v>
      </c>
      <c r="J38" s="26">
        <f t="shared" si="4"/>
        <v>4.0836653386454182E-2</v>
      </c>
      <c r="K38" s="50"/>
      <c r="L38" s="46">
        <v>121</v>
      </c>
      <c r="M38" s="26">
        <f t="shared" ref="M38" si="21">L38/L$45</f>
        <v>5.3873552983081031E-2</v>
      </c>
      <c r="N38" s="50"/>
      <c r="O38" s="46">
        <v>84</v>
      </c>
      <c r="P38" s="26">
        <f t="shared" ref="P38" si="22">O38/O$45</f>
        <v>4.1916167664670656E-2</v>
      </c>
    </row>
    <row r="39" spans="1:16" x14ac:dyDescent="0.25">
      <c r="A39" s="25" t="s">
        <v>414</v>
      </c>
      <c r="B39" s="25">
        <v>257</v>
      </c>
      <c r="C39" s="26">
        <f t="shared" si="3"/>
        <v>3.9057750759878419E-2</v>
      </c>
      <c r="E39" s="35" t="s">
        <v>414</v>
      </c>
      <c r="F39" s="46">
        <v>53</v>
      </c>
      <c r="G39" s="26">
        <f t="shared" si="4"/>
        <v>4.2096902303415409E-2</v>
      </c>
      <c r="H39" s="50"/>
      <c r="I39" s="46">
        <v>33</v>
      </c>
      <c r="J39" s="26">
        <f t="shared" si="4"/>
        <v>3.2868525896414341E-2</v>
      </c>
      <c r="K39" s="50"/>
      <c r="L39" s="46">
        <v>108</v>
      </c>
      <c r="M39" s="26">
        <f t="shared" ref="M39" si="23">L39/L$45</f>
        <v>4.8085485307212822E-2</v>
      </c>
      <c r="N39" s="50"/>
      <c r="O39" s="46">
        <v>61</v>
      </c>
      <c r="P39" s="26">
        <f t="shared" ref="P39" si="24">O39/O$45</f>
        <v>3.0439121756487025E-2</v>
      </c>
    </row>
    <row r="40" spans="1:16" x14ac:dyDescent="0.25">
      <c r="A40" s="25" t="s">
        <v>415</v>
      </c>
      <c r="B40" s="25">
        <v>319</v>
      </c>
      <c r="C40" s="26">
        <f t="shared" si="3"/>
        <v>4.8480243161094227E-2</v>
      </c>
      <c r="E40" s="35" t="s">
        <v>415</v>
      </c>
      <c r="F40" s="46">
        <v>62</v>
      </c>
      <c r="G40" s="26">
        <f t="shared" si="4"/>
        <v>4.9245432883240667E-2</v>
      </c>
      <c r="H40" s="50"/>
      <c r="I40" s="46">
        <v>34</v>
      </c>
      <c r="J40" s="26">
        <f t="shared" si="4"/>
        <v>3.386454183266932E-2</v>
      </c>
      <c r="K40" s="50"/>
      <c r="L40" s="46">
        <v>109</v>
      </c>
      <c r="M40" s="26">
        <f t="shared" ref="M40" si="25">L40/L$45</f>
        <v>4.8530721282279608E-2</v>
      </c>
      <c r="N40" s="50"/>
      <c r="O40" s="46">
        <v>111</v>
      </c>
      <c r="P40" s="26">
        <f t="shared" ref="P40" si="26">O40/O$45</f>
        <v>5.5389221556886227E-2</v>
      </c>
    </row>
    <row r="41" spans="1:16" x14ac:dyDescent="0.25">
      <c r="A41" s="25" t="s">
        <v>416</v>
      </c>
      <c r="B41" s="25">
        <v>538</v>
      </c>
      <c r="C41" s="26">
        <f t="shared" si="3"/>
        <v>8.1762917933130702E-2</v>
      </c>
      <c r="E41" s="35" t="s">
        <v>416</v>
      </c>
      <c r="F41" s="46">
        <v>94</v>
      </c>
      <c r="G41" s="26">
        <f t="shared" si="4"/>
        <v>7.4662430500397142E-2</v>
      </c>
      <c r="H41" s="50"/>
      <c r="I41" s="46">
        <v>77</v>
      </c>
      <c r="J41" s="26">
        <f t="shared" si="4"/>
        <v>7.6693227091633467E-2</v>
      </c>
      <c r="K41" s="50"/>
      <c r="L41" s="46">
        <v>161</v>
      </c>
      <c r="M41" s="26">
        <f t="shared" ref="M41" si="27">L41/L$45</f>
        <v>7.1682991985752453E-2</v>
      </c>
      <c r="N41" s="50"/>
      <c r="O41" s="46">
        <v>200</v>
      </c>
      <c r="P41" s="26">
        <f t="shared" ref="P41" si="28">O41/O$45</f>
        <v>9.9800399201596807E-2</v>
      </c>
    </row>
    <row r="42" spans="1:16" x14ac:dyDescent="0.25">
      <c r="A42" s="25" t="s">
        <v>114</v>
      </c>
      <c r="B42" s="25">
        <v>157</v>
      </c>
      <c r="C42" s="26">
        <f t="shared" si="3"/>
        <v>2.386018237082067E-2</v>
      </c>
      <c r="E42" s="35" t="s">
        <v>114</v>
      </c>
      <c r="F42" s="46">
        <v>26</v>
      </c>
      <c r="G42" s="26">
        <f t="shared" si="4"/>
        <v>2.0651310563939634E-2</v>
      </c>
      <c r="H42" s="50"/>
      <c r="I42" s="46">
        <v>14</v>
      </c>
      <c r="J42" s="26">
        <f t="shared" si="4"/>
        <v>1.3944223107569721E-2</v>
      </c>
      <c r="K42" s="50"/>
      <c r="L42" s="46">
        <v>60</v>
      </c>
      <c r="M42" s="26">
        <f t="shared" ref="M42" si="29">L42/L$45</f>
        <v>2.6714158504007122E-2</v>
      </c>
      <c r="N42" s="50"/>
      <c r="O42" s="46">
        <v>55</v>
      </c>
      <c r="P42" s="26">
        <f t="shared" ref="P42" si="30">O42/O$45</f>
        <v>2.7445109780439122E-2</v>
      </c>
    </row>
    <row r="43" spans="1:16" x14ac:dyDescent="0.25">
      <c r="A43" s="25" t="s">
        <v>417</v>
      </c>
      <c r="B43" s="25">
        <v>108</v>
      </c>
      <c r="C43" s="26">
        <f t="shared" si="3"/>
        <v>1.6413373860182372E-2</v>
      </c>
      <c r="E43" s="35" t="s">
        <v>417</v>
      </c>
      <c r="F43" s="46">
        <v>25</v>
      </c>
      <c r="G43" s="26">
        <f t="shared" si="4"/>
        <v>1.9857029388403495E-2</v>
      </c>
      <c r="H43" s="50"/>
      <c r="I43" s="46">
        <v>19</v>
      </c>
      <c r="J43" s="26">
        <f t="shared" si="4"/>
        <v>1.8924302788844622E-2</v>
      </c>
      <c r="K43" s="50"/>
      <c r="L43" s="46">
        <v>24</v>
      </c>
      <c r="M43" s="26">
        <f t="shared" ref="M43" si="31">L43/L$45</f>
        <v>1.068566340160285E-2</v>
      </c>
      <c r="N43" s="50"/>
      <c r="O43" s="46">
        <v>38</v>
      </c>
      <c r="P43" s="26">
        <f t="shared" ref="P43" si="32">O43/O$45</f>
        <v>1.8962075848303395E-2</v>
      </c>
    </row>
    <row r="44" spans="1:16" x14ac:dyDescent="0.25">
      <c r="A44" s="25" t="s">
        <v>97</v>
      </c>
      <c r="B44" s="25">
        <v>575</v>
      </c>
      <c r="C44" s="26">
        <f t="shared" si="3"/>
        <v>8.7386018237082072E-2</v>
      </c>
      <c r="E44" s="35" t="s">
        <v>97</v>
      </c>
      <c r="F44" s="46">
        <v>134</v>
      </c>
      <c r="G44" s="26">
        <f t="shared" si="4"/>
        <v>0.10643367752184273</v>
      </c>
      <c r="H44" s="50"/>
      <c r="I44" s="46">
        <v>98</v>
      </c>
      <c r="J44" s="26">
        <f t="shared" si="4"/>
        <v>9.7609561752988044E-2</v>
      </c>
      <c r="K44" s="50"/>
      <c r="L44" s="46">
        <v>194</v>
      </c>
      <c r="M44" s="26">
        <f t="shared" ref="M44" si="33">L44/L$45</f>
        <v>8.637577916295637E-2</v>
      </c>
      <c r="N44" s="50"/>
      <c r="O44" s="46">
        <v>136</v>
      </c>
      <c r="P44" s="26">
        <f t="shared" ref="P44" si="34">O44/O$45</f>
        <v>6.7864271457085831E-2</v>
      </c>
    </row>
    <row r="45" spans="1:16" x14ac:dyDescent="0.25">
      <c r="A45" s="25" t="s">
        <v>153</v>
      </c>
      <c r="B45" s="25">
        <f>SUM(B29:B44)</f>
        <v>6580</v>
      </c>
      <c r="C45" s="26"/>
      <c r="E45" s="25" t="s">
        <v>153</v>
      </c>
      <c r="F45" s="25">
        <f>SUM(F29:F44)</f>
        <v>1259</v>
      </c>
      <c r="G45" s="25"/>
      <c r="H45" s="51"/>
      <c r="I45" s="25">
        <f t="shared" ref="I45:O45" si="35">SUM(I29:I44)</f>
        <v>1004</v>
      </c>
      <c r="J45" s="25"/>
      <c r="K45" s="51"/>
      <c r="L45" s="25">
        <f t="shared" si="35"/>
        <v>2246</v>
      </c>
      <c r="M45" s="25"/>
      <c r="N45" s="51"/>
      <c r="O45" s="25">
        <f t="shared" si="35"/>
        <v>2004</v>
      </c>
      <c r="P45" s="25"/>
    </row>
  </sheetData>
  <conditionalFormatting sqref="C11:C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{2C92BE63-8ED6-43AB-BFF5-54659C4A5959}</x14:id>
        </ext>
      </extLst>
    </cfRule>
  </conditionalFormatting>
  <conditionalFormatting sqref="C29:C4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{39CD84B2-4D31-41EE-8F15-383EE4E621E6}</x14:id>
        </ext>
      </extLst>
    </cfRule>
  </conditionalFormatting>
  <hyperlinks>
    <hyperlink ref="B1" location="Introduction!A1" display="&lt; back to introduction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C92BE63-8ED6-43AB-BFF5-54659C4A595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C11:C18</xm:sqref>
        </x14:conditionalFormatting>
        <x14:conditionalFormatting xmlns:xm="http://schemas.microsoft.com/office/excel/2006/main">
          <x14:cfRule type="dataBar" id="{39CD84B2-4D31-41EE-8F15-383EE4E621E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C29:C45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91"/>
  <sheetViews>
    <sheetView topLeftCell="A64" zoomScale="90" zoomScaleNormal="90" workbookViewId="0">
      <selection activeCell="F85" sqref="F85"/>
    </sheetView>
  </sheetViews>
  <sheetFormatPr defaultRowHeight="15" x14ac:dyDescent="0.25"/>
  <cols>
    <col min="1" max="1" width="46.7109375" bestFit="1" customWidth="1"/>
    <col min="3" max="3" width="10.5703125" bestFit="1" customWidth="1"/>
    <col min="4" max="4" width="11.28515625" bestFit="1" customWidth="1"/>
    <col min="5" max="5" width="7.42578125" customWidth="1"/>
    <col min="6" max="6" width="31.42578125" bestFit="1" customWidth="1"/>
    <col min="7" max="7" width="10.5703125" bestFit="1" customWidth="1"/>
    <col min="8" max="8" width="11.28515625" bestFit="1" customWidth="1"/>
  </cols>
  <sheetData>
    <row r="1" spans="1:8" ht="15.75" x14ac:dyDescent="0.25">
      <c r="A1" s="18" t="s">
        <v>242</v>
      </c>
      <c r="B1" s="17" t="s">
        <v>269</v>
      </c>
    </row>
    <row r="3" spans="1:8" x14ac:dyDescent="0.25">
      <c r="A3" s="5" t="s">
        <v>145</v>
      </c>
      <c r="B3" s="5" t="s">
        <v>143</v>
      </c>
      <c r="C3" s="5" t="s">
        <v>146</v>
      </c>
      <c r="D3" s="3"/>
      <c r="F3" s="13" t="s">
        <v>236</v>
      </c>
      <c r="G3" s="11" t="s">
        <v>143</v>
      </c>
      <c r="H3" s="11" t="s">
        <v>147</v>
      </c>
    </row>
    <row r="4" spans="1:8" x14ac:dyDescent="0.25">
      <c r="A4" s="25" t="s">
        <v>0</v>
      </c>
      <c r="B4" s="25">
        <v>97</v>
      </c>
      <c r="C4" s="26">
        <v>3.187643772592836E-2</v>
      </c>
      <c r="D4" s="4"/>
      <c r="F4" s="27" t="s">
        <v>202</v>
      </c>
      <c r="G4" s="28">
        <v>661</v>
      </c>
      <c r="H4" s="26">
        <f>G4/$G$8</f>
        <v>0.21743421052631579</v>
      </c>
    </row>
    <row r="5" spans="1:8" x14ac:dyDescent="0.25">
      <c r="A5" s="25" t="s">
        <v>1</v>
      </c>
      <c r="B5" s="25">
        <v>41</v>
      </c>
      <c r="C5" s="26">
        <v>1.3473545842918173E-2</v>
      </c>
      <c r="D5" s="4"/>
      <c r="F5" s="27" t="s">
        <v>203</v>
      </c>
      <c r="G5" s="28">
        <v>472</v>
      </c>
      <c r="H5" s="26">
        <f t="shared" ref="H5:H7" si="0">G5/$G$8</f>
        <v>0.15526315789473685</v>
      </c>
    </row>
    <row r="6" spans="1:8" x14ac:dyDescent="0.25">
      <c r="A6" s="25" t="s">
        <v>2</v>
      </c>
      <c r="B6" s="25">
        <v>145</v>
      </c>
      <c r="C6" s="26">
        <v>4.7650345054222804E-2</v>
      </c>
      <c r="D6" s="4"/>
      <c r="F6" s="27" t="s">
        <v>204</v>
      </c>
      <c r="G6" s="28">
        <v>924</v>
      </c>
      <c r="H6" s="26">
        <f t="shared" si="0"/>
        <v>0.30394736842105263</v>
      </c>
    </row>
    <row r="7" spans="1:8" x14ac:dyDescent="0.25">
      <c r="A7" s="25" t="s">
        <v>3</v>
      </c>
      <c r="B7" s="25">
        <v>113</v>
      </c>
      <c r="C7" s="26">
        <v>3.7134406835359846E-2</v>
      </c>
      <c r="D7" s="4"/>
      <c r="F7" s="27" t="s">
        <v>205</v>
      </c>
      <c r="G7" s="28">
        <v>983</v>
      </c>
      <c r="H7" s="26">
        <f t="shared" si="0"/>
        <v>0.32335526315789476</v>
      </c>
    </row>
    <row r="8" spans="1:8" x14ac:dyDescent="0.25">
      <c r="A8" s="25" t="s">
        <v>4</v>
      </c>
      <c r="B8" s="25">
        <v>226</v>
      </c>
      <c r="C8" s="26">
        <v>7.4268813670719691E-2</v>
      </c>
      <c r="D8" s="4"/>
      <c r="F8" s="25" t="s">
        <v>153</v>
      </c>
      <c r="G8" s="25">
        <f>SUM(G4:G7)</f>
        <v>3040</v>
      </c>
      <c r="H8" s="26">
        <f>G8/$G$8</f>
        <v>1</v>
      </c>
    </row>
    <row r="9" spans="1:8" x14ac:dyDescent="0.25">
      <c r="A9" s="25" t="s">
        <v>5</v>
      </c>
      <c r="B9" s="25">
        <v>166</v>
      </c>
      <c r="C9" s="26">
        <v>5.4551429510351628E-2</v>
      </c>
      <c r="D9" s="4"/>
    </row>
    <row r="10" spans="1:8" x14ac:dyDescent="0.25">
      <c r="A10" s="25" t="s">
        <v>6</v>
      </c>
      <c r="B10" s="25">
        <v>212</v>
      </c>
      <c r="C10" s="26">
        <v>6.9668090699967142E-2</v>
      </c>
      <c r="D10" s="4"/>
      <c r="F10" s="11" t="s">
        <v>237</v>
      </c>
      <c r="G10" s="11" t="s">
        <v>143</v>
      </c>
      <c r="H10" s="11" t="s">
        <v>147</v>
      </c>
    </row>
    <row r="11" spans="1:8" x14ac:dyDescent="0.25">
      <c r="A11" s="25" t="s">
        <v>7</v>
      </c>
      <c r="B11" s="25">
        <v>220</v>
      </c>
      <c r="C11" s="26">
        <v>7.2297075254682874E-2</v>
      </c>
      <c r="D11" s="4"/>
      <c r="F11" s="25" t="s">
        <v>234</v>
      </c>
      <c r="G11" s="25">
        <f>G6+G7</f>
        <v>1907</v>
      </c>
      <c r="H11" s="26">
        <f>G11/$G$13</f>
        <v>0.62730263157894739</v>
      </c>
    </row>
    <row r="12" spans="1:8" x14ac:dyDescent="0.25">
      <c r="A12" s="25" t="s">
        <v>8</v>
      </c>
      <c r="B12" s="25">
        <v>168</v>
      </c>
      <c r="C12" s="26">
        <v>5.5208675649030564E-2</v>
      </c>
      <c r="D12" s="4"/>
      <c r="F12" s="25" t="s">
        <v>235</v>
      </c>
      <c r="G12" s="25">
        <f>G4+G5</f>
        <v>1133</v>
      </c>
      <c r="H12" s="26">
        <f t="shared" ref="H12:H13" si="1">G12/$G$13</f>
        <v>0.37269736842105261</v>
      </c>
    </row>
    <row r="13" spans="1:8" x14ac:dyDescent="0.25">
      <c r="A13" s="25" t="s">
        <v>274</v>
      </c>
      <c r="B13" s="25">
        <v>162</v>
      </c>
      <c r="C13" s="26">
        <v>5.3236937232993754E-2</v>
      </c>
      <c r="D13" s="4"/>
      <c r="F13" s="25" t="s">
        <v>153</v>
      </c>
      <c r="G13" s="25">
        <f>SUM(G11:G12)</f>
        <v>3040</v>
      </c>
      <c r="H13" s="26">
        <f t="shared" si="1"/>
        <v>1</v>
      </c>
    </row>
    <row r="14" spans="1:8" x14ac:dyDescent="0.25">
      <c r="A14" s="25" t="s">
        <v>275</v>
      </c>
      <c r="B14" s="25">
        <v>40</v>
      </c>
      <c r="C14" s="26">
        <v>1.3144922773578704E-2</v>
      </c>
      <c r="D14" s="4"/>
    </row>
    <row r="15" spans="1:8" x14ac:dyDescent="0.25">
      <c r="A15" s="25" t="s">
        <v>9</v>
      </c>
      <c r="B15" s="25">
        <v>67</v>
      </c>
      <c r="C15" s="26">
        <v>2.2017745645744331E-2</v>
      </c>
      <c r="D15" s="4"/>
    </row>
    <row r="16" spans="1:8" x14ac:dyDescent="0.25">
      <c r="A16" s="25" t="s">
        <v>10</v>
      </c>
      <c r="B16" s="25">
        <v>124</v>
      </c>
      <c r="C16" s="26">
        <v>4.0749260598093986E-2</v>
      </c>
      <c r="D16" s="4"/>
    </row>
    <row r="17" spans="1:8" x14ac:dyDescent="0.25">
      <c r="A17" s="25" t="s">
        <v>11</v>
      </c>
      <c r="B17" s="25">
        <v>19</v>
      </c>
      <c r="C17" s="26">
        <v>6.2438383174498848E-3</v>
      </c>
      <c r="D17" s="4"/>
    </row>
    <row r="18" spans="1:8" x14ac:dyDescent="0.25">
      <c r="A18" s="25" t="s">
        <v>12</v>
      </c>
      <c r="B18" s="25">
        <v>202</v>
      </c>
      <c r="C18" s="26">
        <v>6.6381860006572466E-2</v>
      </c>
      <c r="D18" s="4"/>
    </row>
    <row r="19" spans="1:8" x14ac:dyDescent="0.25">
      <c r="A19" s="25" t="s">
        <v>13</v>
      </c>
      <c r="B19" s="25">
        <v>325</v>
      </c>
      <c r="C19" s="26">
        <v>0.10680249753532697</v>
      </c>
      <c r="D19" s="4"/>
    </row>
    <row r="20" spans="1:8" x14ac:dyDescent="0.25">
      <c r="A20" s="25" t="s">
        <v>14</v>
      </c>
      <c r="B20" s="25">
        <v>155</v>
      </c>
      <c r="C20" s="26">
        <v>5.093657574761748E-2</v>
      </c>
      <c r="D20" s="4"/>
    </row>
    <row r="21" spans="1:8" x14ac:dyDescent="0.25">
      <c r="A21" s="25" t="s">
        <v>15</v>
      </c>
      <c r="B21" s="25">
        <v>153</v>
      </c>
      <c r="C21" s="26">
        <v>5.027932960893855E-2</v>
      </c>
      <c r="D21" s="4"/>
    </row>
    <row r="22" spans="1:8" x14ac:dyDescent="0.25">
      <c r="A22" s="25" t="s">
        <v>16</v>
      </c>
      <c r="B22" s="25">
        <v>83</v>
      </c>
      <c r="C22" s="26">
        <v>2.7275714755175814E-2</v>
      </c>
      <c r="D22" s="4"/>
    </row>
    <row r="23" spans="1:8" x14ac:dyDescent="0.25">
      <c r="A23" s="25" t="s">
        <v>17</v>
      </c>
      <c r="B23" s="25">
        <v>94</v>
      </c>
      <c r="C23" s="26">
        <v>3.0890568517909958E-2</v>
      </c>
      <c r="D23" s="4"/>
    </row>
    <row r="24" spans="1:8" x14ac:dyDescent="0.25">
      <c r="A24" s="25" t="s">
        <v>276</v>
      </c>
      <c r="B24" s="25">
        <v>123</v>
      </c>
      <c r="C24" s="26">
        <v>4.0420637528754522E-2</v>
      </c>
      <c r="D24" s="4"/>
    </row>
    <row r="25" spans="1:8" x14ac:dyDescent="0.25">
      <c r="A25" s="25" t="s">
        <v>18</v>
      </c>
      <c r="B25" s="25">
        <v>99</v>
      </c>
      <c r="C25" s="26">
        <v>3.2533683864607296E-2</v>
      </c>
      <c r="D25" s="4"/>
    </row>
    <row r="26" spans="1:8" x14ac:dyDescent="0.25">
      <c r="A26" s="52" t="s">
        <v>459</v>
      </c>
      <c r="B26" s="52">
        <v>9</v>
      </c>
      <c r="C26" s="53">
        <f>B26/B27</f>
        <v>2.9576076240552087E-3</v>
      </c>
      <c r="D26" s="4"/>
    </row>
    <row r="27" spans="1:8" x14ac:dyDescent="0.25">
      <c r="A27" s="25" t="s">
        <v>153</v>
      </c>
      <c r="B27" s="25">
        <v>3043</v>
      </c>
      <c r="C27" s="26">
        <v>1</v>
      </c>
      <c r="D27" s="4"/>
    </row>
    <row r="28" spans="1:8" x14ac:dyDescent="0.25">
      <c r="D28" s="4"/>
    </row>
    <row r="29" spans="1:8" x14ac:dyDescent="0.25">
      <c r="A29" s="3"/>
      <c r="B29" s="3"/>
      <c r="C29" s="4"/>
      <c r="D29" s="4"/>
    </row>
    <row r="30" spans="1:8" x14ac:dyDescent="0.25">
      <c r="A30" s="5" t="s">
        <v>156</v>
      </c>
      <c r="B30" s="5" t="s">
        <v>143</v>
      </c>
      <c r="C30" s="5" t="s">
        <v>146</v>
      </c>
      <c r="D30" s="5" t="s">
        <v>147</v>
      </c>
      <c r="F30" s="13" t="s">
        <v>232</v>
      </c>
      <c r="G30" s="11" t="s">
        <v>143</v>
      </c>
      <c r="H30" s="11" t="s">
        <v>147</v>
      </c>
    </row>
    <row r="31" spans="1:8" x14ac:dyDescent="0.25">
      <c r="A31" s="25" t="s">
        <v>277</v>
      </c>
      <c r="B31" s="25">
        <v>1622</v>
      </c>
      <c r="C31" s="26">
        <f t="shared" ref="C31:C55" si="2">B31/$B$55</f>
        <v>0.53302661846861654</v>
      </c>
      <c r="D31" s="25"/>
      <c r="F31" s="27" t="s">
        <v>202</v>
      </c>
      <c r="G31" s="28">
        <v>258</v>
      </c>
      <c r="H31" s="26">
        <f>G31/$G$35</f>
        <v>0.2157190635451505</v>
      </c>
    </row>
    <row r="32" spans="1:8" x14ac:dyDescent="0.25">
      <c r="A32" s="25" t="s">
        <v>278</v>
      </c>
      <c r="B32" s="25">
        <v>65</v>
      </c>
      <c r="C32" s="26">
        <f t="shared" si="2"/>
        <v>2.1360499507065395E-2</v>
      </c>
      <c r="D32" s="26">
        <f t="shared" ref="D32:D54" si="3">B32/($B$55-$B$31)</f>
        <v>4.5742434904996479E-2</v>
      </c>
      <c r="F32" s="27" t="s">
        <v>203</v>
      </c>
      <c r="G32" s="28">
        <v>202</v>
      </c>
      <c r="H32" s="26">
        <f t="shared" ref="H32:H35" si="4">G32/$G$35</f>
        <v>0.16889632107023411</v>
      </c>
    </row>
    <row r="33" spans="1:8" x14ac:dyDescent="0.25">
      <c r="A33" s="25" t="s">
        <v>279</v>
      </c>
      <c r="B33" s="25">
        <v>88</v>
      </c>
      <c r="C33" s="26">
        <f t="shared" si="2"/>
        <v>2.8918830101873152E-2</v>
      </c>
      <c r="D33" s="26">
        <f t="shared" si="3"/>
        <v>6.1928219563687541E-2</v>
      </c>
      <c r="F33" s="27" t="s">
        <v>204</v>
      </c>
      <c r="G33" s="28">
        <v>289</v>
      </c>
      <c r="H33" s="26">
        <f t="shared" si="4"/>
        <v>0.24163879598662208</v>
      </c>
    </row>
    <row r="34" spans="1:8" x14ac:dyDescent="0.25">
      <c r="A34" s="25" t="s">
        <v>280</v>
      </c>
      <c r="B34" s="25">
        <v>50</v>
      </c>
      <c r="C34" s="26">
        <f t="shared" si="2"/>
        <v>1.6431153466973381E-2</v>
      </c>
      <c r="D34" s="26">
        <f t="shared" si="3"/>
        <v>3.5186488388458829E-2</v>
      </c>
      <c r="F34" s="27" t="s">
        <v>205</v>
      </c>
      <c r="G34" s="28">
        <v>447</v>
      </c>
      <c r="H34" s="26">
        <f t="shared" si="4"/>
        <v>0.37374581939799328</v>
      </c>
    </row>
    <row r="35" spans="1:8" x14ac:dyDescent="0.25">
      <c r="A35" s="25" t="s">
        <v>281</v>
      </c>
      <c r="B35" s="25">
        <v>49</v>
      </c>
      <c r="C35" s="26">
        <f t="shared" si="2"/>
        <v>1.6102530397633912E-2</v>
      </c>
      <c r="D35" s="26">
        <f t="shared" si="3"/>
        <v>3.4482758620689655E-2</v>
      </c>
      <c r="F35" s="29" t="s">
        <v>153</v>
      </c>
      <c r="G35" s="30">
        <f>SUM(G31:G34)</f>
        <v>1196</v>
      </c>
      <c r="H35" s="26">
        <f t="shared" si="4"/>
        <v>1</v>
      </c>
    </row>
    <row r="36" spans="1:8" x14ac:dyDescent="0.25">
      <c r="A36" s="25" t="s">
        <v>282</v>
      </c>
      <c r="B36" s="25">
        <v>12</v>
      </c>
      <c r="C36" s="26">
        <f t="shared" si="2"/>
        <v>3.9434768320736118E-3</v>
      </c>
      <c r="D36" s="26">
        <f t="shared" si="3"/>
        <v>8.44475721323012E-3</v>
      </c>
    </row>
    <row r="37" spans="1:8" x14ac:dyDescent="0.25">
      <c r="A37" s="25" t="s">
        <v>283</v>
      </c>
      <c r="B37" s="25">
        <v>41</v>
      </c>
      <c r="C37" s="26">
        <f t="shared" si="2"/>
        <v>1.3473545842918173E-2</v>
      </c>
      <c r="D37" s="26">
        <f t="shared" si="3"/>
        <v>2.8852920478536243E-2</v>
      </c>
      <c r="F37" s="11" t="s">
        <v>233</v>
      </c>
      <c r="G37" s="11" t="s">
        <v>143</v>
      </c>
      <c r="H37" s="11" t="s">
        <v>147</v>
      </c>
    </row>
    <row r="38" spans="1:8" x14ac:dyDescent="0.25">
      <c r="A38" s="25" t="s">
        <v>35</v>
      </c>
      <c r="B38" s="25">
        <v>48</v>
      </c>
      <c r="C38" s="26">
        <f t="shared" si="2"/>
        <v>1.5773907328294447E-2</v>
      </c>
      <c r="D38" s="26">
        <f t="shared" si="3"/>
        <v>3.377902885292048E-2</v>
      </c>
      <c r="F38" s="25" t="s">
        <v>234</v>
      </c>
      <c r="G38" s="25">
        <v>934</v>
      </c>
      <c r="H38" s="26">
        <f>G38/$G$40</f>
        <v>0.65728360309641098</v>
      </c>
    </row>
    <row r="39" spans="1:8" x14ac:dyDescent="0.25">
      <c r="A39" s="25" t="s">
        <v>284</v>
      </c>
      <c r="B39" s="25">
        <v>66</v>
      </c>
      <c r="C39" s="26">
        <f t="shared" si="2"/>
        <v>2.1689122576404863E-2</v>
      </c>
      <c r="D39" s="26">
        <f t="shared" si="3"/>
        <v>4.6446164672765661E-2</v>
      </c>
      <c r="F39" s="25" t="s">
        <v>235</v>
      </c>
      <c r="G39" s="25">
        <v>487</v>
      </c>
      <c r="H39" s="26">
        <f t="shared" ref="H39:H40" si="5">G39/$G$40</f>
        <v>0.34271639690358902</v>
      </c>
    </row>
    <row r="40" spans="1:8" x14ac:dyDescent="0.25">
      <c r="A40" s="25" t="s">
        <v>285</v>
      </c>
      <c r="B40" s="25">
        <v>72</v>
      </c>
      <c r="C40" s="26">
        <f t="shared" si="2"/>
        <v>2.3660860992441669E-2</v>
      </c>
      <c r="D40" s="26">
        <f t="shared" si="3"/>
        <v>5.0668543279380716E-2</v>
      </c>
      <c r="F40" s="25" t="s">
        <v>153</v>
      </c>
      <c r="G40" s="25">
        <f>SUM(G38:G39)</f>
        <v>1421</v>
      </c>
      <c r="H40" s="26">
        <f t="shared" si="5"/>
        <v>1</v>
      </c>
    </row>
    <row r="41" spans="1:8" x14ac:dyDescent="0.25">
      <c r="A41" s="25" t="s">
        <v>286</v>
      </c>
      <c r="B41" s="25">
        <v>96</v>
      </c>
      <c r="C41" s="26">
        <f t="shared" si="2"/>
        <v>3.1547814656588895E-2</v>
      </c>
      <c r="D41" s="26">
        <f t="shared" si="3"/>
        <v>6.755805770584096E-2</v>
      </c>
    </row>
    <row r="42" spans="1:8" x14ac:dyDescent="0.25">
      <c r="A42" s="25" t="s">
        <v>287</v>
      </c>
      <c r="B42" s="25">
        <v>12</v>
      </c>
      <c r="C42" s="26">
        <f t="shared" si="2"/>
        <v>3.9434768320736118E-3</v>
      </c>
      <c r="D42" s="26">
        <f t="shared" si="3"/>
        <v>8.44475721323012E-3</v>
      </c>
    </row>
    <row r="43" spans="1:8" x14ac:dyDescent="0.25">
      <c r="A43" s="25" t="s">
        <v>288</v>
      </c>
      <c r="B43" s="25">
        <v>54</v>
      </c>
      <c r="C43" s="26">
        <f t="shared" si="2"/>
        <v>1.7745645744331254E-2</v>
      </c>
      <c r="D43" s="26">
        <f t="shared" si="3"/>
        <v>3.8001407459535536E-2</v>
      </c>
    </row>
    <row r="44" spans="1:8" x14ac:dyDescent="0.25">
      <c r="A44" s="25" t="s">
        <v>289</v>
      </c>
      <c r="B44" s="25">
        <v>74</v>
      </c>
      <c r="C44" s="26">
        <f t="shared" si="2"/>
        <v>2.4318107131120606E-2</v>
      </c>
      <c r="D44" s="26">
        <f t="shared" si="3"/>
        <v>5.2076002814919073E-2</v>
      </c>
    </row>
    <row r="45" spans="1:8" x14ac:dyDescent="0.25">
      <c r="A45" s="25" t="s">
        <v>290</v>
      </c>
      <c r="B45" s="25">
        <v>46</v>
      </c>
      <c r="C45" s="26">
        <f t="shared" si="2"/>
        <v>1.5116661189615511E-2</v>
      </c>
      <c r="D45" s="26">
        <f t="shared" si="3"/>
        <v>3.2371569317382123E-2</v>
      </c>
    </row>
    <row r="46" spans="1:8" x14ac:dyDescent="0.25">
      <c r="A46" s="25" t="s">
        <v>291</v>
      </c>
      <c r="B46" s="25">
        <v>70</v>
      </c>
      <c r="C46" s="26">
        <f t="shared" si="2"/>
        <v>2.3003614853762733E-2</v>
      </c>
      <c r="D46" s="26">
        <f t="shared" si="3"/>
        <v>4.9261083743842367E-2</v>
      </c>
    </row>
    <row r="47" spans="1:8" x14ac:dyDescent="0.25">
      <c r="A47" s="25" t="s">
        <v>292</v>
      </c>
      <c r="B47" s="25">
        <v>75</v>
      </c>
      <c r="C47" s="26">
        <f t="shared" si="2"/>
        <v>2.4646730200460071E-2</v>
      </c>
      <c r="D47" s="26">
        <f t="shared" si="3"/>
        <v>5.2779732582688248E-2</v>
      </c>
    </row>
    <row r="48" spans="1:8" x14ac:dyDescent="0.25">
      <c r="A48" s="25" t="s">
        <v>293</v>
      </c>
      <c r="B48" s="25">
        <v>73</v>
      </c>
      <c r="C48" s="26">
        <f t="shared" si="2"/>
        <v>2.3989484061781138E-2</v>
      </c>
      <c r="D48" s="26">
        <f t="shared" si="3"/>
        <v>5.1372273047149891E-2</v>
      </c>
    </row>
    <row r="49" spans="1:8" x14ac:dyDescent="0.25">
      <c r="A49" s="25" t="s">
        <v>294</v>
      </c>
      <c r="B49" s="25">
        <v>98</v>
      </c>
      <c r="C49" s="26">
        <f t="shared" si="2"/>
        <v>3.2205060795267824E-2</v>
      </c>
      <c r="D49" s="26">
        <f t="shared" si="3"/>
        <v>6.8965517241379309E-2</v>
      </c>
    </row>
    <row r="50" spans="1:8" x14ac:dyDescent="0.25">
      <c r="A50" s="25" t="s">
        <v>295</v>
      </c>
      <c r="B50" s="25">
        <v>92</v>
      </c>
      <c r="C50" s="26">
        <f t="shared" si="2"/>
        <v>3.0233322379231022E-2</v>
      </c>
      <c r="D50" s="26">
        <f t="shared" si="3"/>
        <v>6.4743138634764247E-2</v>
      </c>
    </row>
    <row r="51" spans="1:8" x14ac:dyDescent="0.25">
      <c r="A51" s="25" t="s">
        <v>296</v>
      </c>
      <c r="B51" s="25">
        <v>69</v>
      </c>
      <c r="C51" s="26">
        <f t="shared" si="2"/>
        <v>2.2674991784423268E-2</v>
      </c>
      <c r="D51" s="26">
        <f t="shared" si="3"/>
        <v>4.8557353976073185E-2</v>
      </c>
    </row>
    <row r="52" spans="1:8" x14ac:dyDescent="0.25">
      <c r="A52" s="25" t="s">
        <v>297</v>
      </c>
      <c r="B52" s="25">
        <v>58</v>
      </c>
      <c r="C52" s="26">
        <f t="shared" si="2"/>
        <v>1.9060138021689123E-2</v>
      </c>
      <c r="D52" s="26">
        <f t="shared" si="3"/>
        <v>4.0816326530612242E-2</v>
      </c>
    </row>
    <row r="53" spans="1:8" x14ac:dyDescent="0.25">
      <c r="A53" s="25" t="s">
        <v>36</v>
      </c>
      <c r="B53" s="25">
        <v>62</v>
      </c>
      <c r="C53" s="26">
        <f t="shared" si="2"/>
        <v>2.0374630299046993E-2</v>
      </c>
      <c r="D53" s="26">
        <f t="shared" si="3"/>
        <v>4.3631245601688955E-2</v>
      </c>
    </row>
    <row r="54" spans="1:8" x14ac:dyDescent="0.25">
      <c r="A54" s="25" t="s">
        <v>298</v>
      </c>
      <c r="B54" s="25">
        <v>51</v>
      </c>
      <c r="C54" s="26">
        <f t="shared" si="2"/>
        <v>1.6759776536312849E-2</v>
      </c>
      <c r="D54" s="26">
        <f t="shared" si="3"/>
        <v>3.5890218156228011E-2</v>
      </c>
    </row>
    <row r="55" spans="1:8" x14ac:dyDescent="0.25">
      <c r="A55" s="25" t="s">
        <v>19</v>
      </c>
      <c r="B55" s="25">
        <v>3043</v>
      </c>
      <c r="C55" s="26">
        <f t="shared" si="2"/>
        <v>1</v>
      </c>
      <c r="D55" s="26"/>
    </row>
    <row r="57" spans="1:8" x14ac:dyDescent="0.25">
      <c r="A57" s="5" t="s">
        <v>157</v>
      </c>
      <c r="B57" s="5" t="s">
        <v>143</v>
      </c>
      <c r="C57" s="5" t="s">
        <v>147</v>
      </c>
      <c r="D57" s="6"/>
      <c r="F57" s="5" t="s">
        <v>226</v>
      </c>
      <c r="G57" s="5" t="s">
        <v>143</v>
      </c>
      <c r="H57" s="5" t="s">
        <v>147</v>
      </c>
    </row>
    <row r="58" spans="1:8" x14ac:dyDescent="0.25">
      <c r="A58" s="27" t="s">
        <v>30</v>
      </c>
      <c r="B58" s="28">
        <v>164</v>
      </c>
      <c r="C58" s="26">
        <f t="shared" ref="C58:C68" si="6">B58/$B$68</f>
        <v>0.11021505376344086</v>
      </c>
      <c r="D58" s="8"/>
      <c r="F58" s="25" t="s">
        <v>227</v>
      </c>
      <c r="G58" s="25">
        <f>B58+B59</f>
        <v>377</v>
      </c>
      <c r="H58" s="26">
        <f t="shared" ref="H58:H63" si="7">G58/$G$63</f>
        <v>0.25336021505376344</v>
      </c>
    </row>
    <row r="59" spans="1:8" x14ac:dyDescent="0.25">
      <c r="A59" s="27" t="s">
        <v>31</v>
      </c>
      <c r="B59" s="28">
        <v>213</v>
      </c>
      <c r="C59" s="26">
        <f t="shared" si="6"/>
        <v>0.14314516129032259</v>
      </c>
      <c r="D59" s="8"/>
      <c r="F59" s="25" t="s">
        <v>228</v>
      </c>
      <c r="G59" s="25">
        <f>B60+B61</f>
        <v>322</v>
      </c>
      <c r="H59" s="26">
        <f t="shared" si="7"/>
        <v>0.21639784946236559</v>
      </c>
    </row>
    <row r="60" spans="1:8" x14ac:dyDescent="0.25">
      <c r="A60" s="27" t="s">
        <v>32</v>
      </c>
      <c r="B60" s="28">
        <v>185</v>
      </c>
      <c r="C60" s="26">
        <f t="shared" si="6"/>
        <v>0.12432795698924731</v>
      </c>
      <c r="D60" s="8"/>
      <c r="F60" s="25" t="s">
        <v>229</v>
      </c>
      <c r="G60" s="25">
        <f>B62+B63</f>
        <v>246</v>
      </c>
      <c r="H60" s="26">
        <f t="shared" si="7"/>
        <v>0.16532258064516128</v>
      </c>
    </row>
    <row r="61" spans="1:8" x14ac:dyDescent="0.25">
      <c r="A61" s="27" t="s">
        <v>33</v>
      </c>
      <c r="B61" s="28">
        <v>137</v>
      </c>
      <c r="C61" s="26">
        <f t="shared" si="6"/>
        <v>9.2069892473118281E-2</v>
      </c>
      <c r="D61" s="8"/>
      <c r="F61" s="25" t="s">
        <v>230</v>
      </c>
      <c r="G61" s="25">
        <f>B64+B65</f>
        <v>339</v>
      </c>
      <c r="H61" s="26">
        <f t="shared" si="7"/>
        <v>0.22782258064516128</v>
      </c>
    </row>
    <row r="62" spans="1:8" x14ac:dyDescent="0.25">
      <c r="A62" s="27" t="s">
        <v>34</v>
      </c>
      <c r="B62" s="28">
        <v>150</v>
      </c>
      <c r="C62" s="26">
        <f t="shared" si="6"/>
        <v>0.10080645161290322</v>
      </c>
      <c r="D62" s="8"/>
      <c r="F62" s="25" t="s">
        <v>231</v>
      </c>
      <c r="G62" s="25">
        <f>B66+B67</f>
        <v>204</v>
      </c>
      <c r="H62" s="26">
        <f t="shared" si="7"/>
        <v>0.13709677419354838</v>
      </c>
    </row>
    <row r="63" spans="1:8" x14ac:dyDescent="0.25">
      <c r="A63" s="27" t="s">
        <v>25</v>
      </c>
      <c r="B63" s="28">
        <v>96</v>
      </c>
      <c r="C63" s="26">
        <f t="shared" si="6"/>
        <v>6.4516129032258063E-2</v>
      </c>
      <c r="D63" s="8"/>
      <c r="F63" s="25" t="s">
        <v>19</v>
      </c>
      <c r="G63" s="25">
        <f>SUM(G58:G62)</f>
        <v>1488</v>
      </c>
      <c r="H63" s="26">
        <f t="shared" si="7"/>
        <v>1</v>
      </c>
    </row>
    <row r="64" spans="1:8" x14ac:dyDescent="0.25">
      <c r="A64" s="27" t="s">
        <v>26</v>
      </c>
      <c r="B64" s="28">
        <v>155</v>
      </c>
      <c r="C64" s="26">
        <f t="shared" si="6"/>
        <v>0.10416666666666667</v>
      </c>
      <c r="D64" s="8"/>
    </row>
    <row r="65" spans="1:4" x14ac:dyDescent="0.25">
      <c r="A65" s="27" t="s">
        <v>27</v>
      </c>
      <c r="B65" s="28">
        <v>184</v>
      </c>
      <c r="C65" s="26">
        <f t="shared" si="6"/>
        <v>0.12365591397849462</v>
      </c>
      <c r="D65" s="8"/>
    </row>
    <row r="66" spans="1:4" x14ac:dyDescent="0.25">
      <c r="A66" s="27" t="s">
        <v>28</v>
      </c>
      <c r="B66" s="28">
        <v>136</v>
      </c>
      <c r="C66" s="26">
        <f t="shared" si="6"/>
        <v>9.1397849462365593E-2</v>
      </c>
      <c r="D66" s="8"/>
    </row>
    <row r="67" spans="1:4" x14ac:dyDescent="0.25">
      <c r="A67" s="27" t="s">
        <v>29</v>
      </c>
      <c r="B67" s="28">
        <v>68</v>
      </c>
      <c r="C67" s="26">
        <f t="shared" si="6"/>
        <v>4.5698924731182797E-2</v>
      </c>
      <c r="D67" s="8"/>
    </row>
    <row r="68" spans="1:4" x14ac:dyDescent="0.25">
      <c r="A68" s="25" t="s">
        <v>19</v>
      </c>
      <c r="B68" s="25">
        <f>SUM(B58:B67)</f>
        <v>1488</v>
      </c>
      <c r="C68" s="26">
        <f t="shared" si="6"/>
        <v>1</v>
      </c>
      <c r="D68" s="8"/>
    </row>
    <row r="70" spans="1:4" x14ac:dyDescent="0.25">
      <c r="A70" s="5" t="s">
        <v>158</v>
      </c>
      <c r="B70" s="5" t="s">
        <v>143</v>
      </c>
      <c r="C70" s="5" t="s">
        <v>146</v>
      </c>
      <c r="D70" s="5" t="s">
        <v>147</v>
      </c>
    </row>
    <row r="71" spans="1:4" x14ac:dyDescent="0.25">
      <c r="A71" s="25" t="s">
        <v>299</v>
      </c>
      <c r="B71" s="25">
        <v>221</v>
      </c>
      <c r="C71" s="26">
        <v>7.2625698324022353E-2</v>
      </c>
      <c r="D71" s="26">
        <v>7.2721289897992758E-2</v>
      </c>
    </row>
    <row r="72" spans="1:4" x14ac:dyDescent="0.25">
      <c r="A72" s="25" t="s">
        <v>300</v>
      </c>
      <c r="B72" s="25">
        <v>19</v>
      </c>
      <c r="C72" s="26">
        <v>6.2438383174498848E-3</v>
      </c>
      <c r="D72" s="26">
        <v>6.2520565975649886E-3</v>
      </c>
    </row>
    <row r="73" spans="1:4" x14ac:dyDescent="0.25">
      <c r="A73" s="25" t="s">
        <v>301</v>
      </c>
      <c r="B73" s="25">
        <v>240</v>
      </c>
      <c r="C73" s="26">
        <v>7.8869536641472227E-2</v>
      </c>
      <c r="D73" s="26">
        <v>7.8973346495557747E-2</v>
      </c>
    </row>
    <row r="74" spans="1:4" x14ac:dyDescent="0.25">
      <c r="A74" s="25" t="s">
        <v>302</v>
      </c>
      <c r="B74" s="25">
        <v>67</v>
      </c>
      <c r="C74" s="26">
        <v>2.2017745645744331E-2</v>
      </c>
      <c r="D74" s="26">
        <v>2.2046725896676538E-2</v>
      </c>
    </row>
    <row r="75" spans="1:4" x14ac:dyDescent="0.25">
      <c r="A75" s="25" t="s">
        <v>303</v>
      </c>
      <c r="B75" s="25">
        <v>226</v>
      </c>
      <c r="C75" s="26">
        <v>7.4268813670719691E-2</v>
      </c>
      <c r="D75" s="26">
        <v>7.4366567949983545E-2</v>
      </c>
    </row>
    <row r="76" spans="1:4" x14ac:dyDescent="0.25">
      <c r="A76" s="25" t="s">
        <v>304</v>
      </c>
      <c r="B76" s="25">
        <v>162</v>
      </c>
      <c r="C76" s="26">
        <v>5.3236937232993754E-2</v>
      </c>
      <c r="D76" s="26">
        <v>5.3307008884501482E-2</v>
      </c>
    </row>
    <row r="77" spans="1:4" x14ac:dyDescent="0.25">
      <c r="A77" s="25" t="s">
        <v>305</v>
      </c>
      <c r="B77" s="25">
        <v>40</v>
      </c>
      <c r="C77" s="26">
        <v>1.3144922773578704E-2</v>
      </c>
      <c r="D77" s="26">
        <v>1.3162224415926292E-2</v>
      </c>
    </row>
    <row r="78" spans="1:4" x14ac:dyDescent="0.25">
      <c r="A78" s="25" t="s">
        <v>306</v>
      </c>
      <c r="B78" s="25">
        <v>212</v>
      </c>
      <c r="C78" s="26">
        <v>6.9668090699967142E-2</v>
      </c>
      <c r="D78" s="26">
        <v>6.9759789404409342E-2</v>
      </c>
    </row>
    <row r="79" spans="1:4" x14ac:dyDescent="0.25">
      <c r="A79" s="25" t="s">
        <v>307</v>
      </c>
      <c r="B79" s="25">
        <v>220</v>
      </c>
      <c r="C79" s="26">
        <v>7.2297075254682874E-2</v>
      </c>
      <c r="D79" s="26">
        <v>7.2392234287594601E-2</v>
      </c>
    </row>
    <row r="80" spans="1:4" x14ac:dyDescent="0.25">
      <c r="A80" s="25" t="s">
        <v>308</v>
      </c>
      <c r="B80" s="25">
        <v>266</v>
      </c>
      <c r="C80" s="26">
        <v>8.7413736444298396E-2</v>
      </c>
      <c r="D80" s="26">
        <v>8.7528792365909838E-2</v>
      </c>
    </row>
    <row r="81" spans="1:4" x14ac:dyDescent="0.25">
      <c r="A81" s="25" t="s">
        <v>309</v>
      </c>
      <c r="B81" s="25">
        <v>202</v>
      </c>
      <c r="C81" s="26">
        <v>6.6381860006572466E-2</v>
      </c>
      <c r="D81" s="26">
        <v>6.6469233300427769E-2</v>
      </c>
    </row>
    <row r="82" spans="1:4" x14ac:dyDescent="0.25">
      <c r="A82" s="25" t="s">
        <v>37</v>
      </c>
      <c r="B82" s="25">
        <v>42</v>
      </c>
      <c r="C82" s="26">
        <v>1.3802168912257641E-2</v>
      </c>
      <c r="D82" s="26">
        <v>1.3820335636722606E-2</v>
      </c>
    </row>
    <row r="83" spans="1:4" x14ac:dyDescent="0.25">
      <c r="A83" s="25" t="s">
        <v>310</v>
      </c>
      <c r="B83" s="25">
        <v>321</v>
      </c>
      <c r="C83" s="26">
        <v>0.10548800525796911</v>
      </c>
      <c r="D83" s="26">
        <v>0.10562685093780849</v>
      </c>
    </row>
    <row r="84" spans="1:4" x14ac:dyDescent="0.25">
      <c r="A84" s="25" t="s">
        <v>311</v>
      </c>
      <c r="B84" s="25">
        <v>99</v>
      </c>
      <c r="C84" s="26">
        <v>3.2533683864607296E-2</v>
      </c>
      <c r="D84" s="26">
        <v>3.257650542941757E-2</v>
      </c>
    </row>
    <row r="85" spans="1:4" x14ac:dyDescent="0.25">
      <c r="A85" s="25" t="s">
        <v>38</v>
      </c>
      <c r="B85" s="25">
        <v>325</v>
      </c>
      <c r="C85" s="26">
        <v>0.10680249753532697</v>
      </c>
      <c r="D85" s="26">
        <v>0.10694307337940112</v>
      </c>
    </row>
    <row r="86" spans="1:4" x14ac:dyDescent="0.25">
      <c r="A86" s="25" t="s">
        <v>312</v>
      </c>
      <c r="B86" s="25">
        <v>168</v>
      </c>
      <c r="C86" s="26">
        <v>5.5208675649030564E-2</v>
      </c>
      <c r="D86" s="26">
        <v>5.5281342546890426E-2</v>
      </c>
    </row>
    <row r="87" spans="1:4" x14ac:dyDescent="0.25">
      <c r="A87" s="25" t="s">
        <v>313</v>
      </c>
      <c r="B87" s="25">
        <v>83</v>
      </c>
      <c r="C87" s="26">
        <v>2.7275714755175814E-2</v>
      </c>
      <c r="D87" s="26">
        <v>2.7311615663047056E-2</v>
      </c>
    </row>
    <row r="88" spans="1:4" x14ac:dyDescent="0.25">
      <c r="A88" s="25" t="s">
        <v>314</v>
      </c>
      <c r="B88" s="25">
        <v>123</v>
      </c>
      <c r="C88" s="26">
        <v>4.0420637528754522E-2</v>
      </c>
      <c r="D88" s="26">
        <v>4.0473840078973346E-2</v>
      </c>
    </row>
    <row r="89" spans="1:4" x14ac:dyDescent="0.25">
      <c r="A89" s="52" t="s">
        <v>460</v>
      </c>
      <c r="B89" s="52">
        <v>7</v>
      </c>
      <c r="C89" s="53">
        <f>B89/B90</f>
        <v>2.3003614853762734E-3</v>
      </c>
      <c r="D89" s="53"/>
    </row>
    <row r="90" spans="1:4" x14ac:dyDescent="0.25">
      <c r="A90" s="25" t="s">
        <v>19</v>
      </c>
      <c r="B90" s="25">
        <v>3043</v>
      </c>
      <c r="C90" s="26">
        <v>1</v>
      </c>
      <c r="D90" s="26">
        <v>1.0013162224415926</v>
      </c>
    </row>
    <row r="91" spans="1:4" x14ac:dyDescent="0.25">
      <c r="C91" s="1"/>
      <c r="D91" s="1"/>
    </row>
  </sheetData>
  <hyperlinks>
    <hyperlink ref="B1" location="Introduction!A1" display="&lt; back to introduction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S91"/>
  <sheetViews>
    <sheetView topLeftCell="A37" zoomScale="90" zoomScaleNormal="90" workbookViewId="0">
      <selection activeCell="B1" sqref="B1"/>
    </sheetView>
  </sheetViews>
  <sheetFormatPr defaultRowHeight="15" x14ac:dyDescent="0.25"/>
  <cols>
    <col min="1" max="1" width="70" bestFit="1" customWidth="1"/>
    <col min="3" max="3" width="11.28515625" bestFit="1" customWidth="1"/>
    <col min="5" max="5" width="44.42578125" bestFit="1" customWidth="1"/>
    <col min="6" max="6" width="6.28515625" bestFit="1" customWidth="1"/>
    <col min="7" max="7" width="11.28515625" bestFit="1" customWidth="1"/>
    <col min="8" max="8" width="9.140625" customWidth="1"/>
    <col min="9" max="9" width="29.42578125" bestFit="1" customWidth="1"/>
    <col min="10" max="10" width="21.7109375" bestFit="1" customWidth="1"/>
    <col min="11" max="11" width="14.28515625" bestFit="1" customWidth="1"/>
    <col min="12" max="12" width="22.42578125" bestFit="1" customWidth="1"/>
    <col min="13" max="13" width="27" bestFit="1" customWidth="1"/>
    <col min="14" max="14" width="5.42578125" bestFit="1" customWidth="1"/>
    <col min="15" max="15" width="20.5703125" bestFit="1" customWidth="1"/>
    <col min="16" max="16" width="13.7109375" bestFit="1" customWidth="1"/>
    <col min="17" max="17" width="21.5703125" bestFit="1" customWidth="1"/>
    <col min="18" max="18" width="24.85546875" bestFit="1" customWidth="1"/>
    <col min="19" max="19" width="5.85546875" bestFit="1" customWidth="1"/>
  </cols>
  <sheetData>
    <row r="1" spans="1:7" ht="15.75" x14ac:dyDescent="0.25">
      <c r="A1" s="18" t="s">
        <v>241</v>
      </c>
      <c r="B1" s="17" t="s">
        <v>269</v>
      </c>
    </row>
    <row r="3" spans="1:7" x14ac:dyDescent="0.25">
      <c r="A3" s="5" t="s">
        <v>144</v>
      </c>
      <c r="B3" s="5" t="s">
        <v>143</v>
      </c>
      <c r="C3" s="5" t="s">
        <v>147</v>
      </c>
      <c r="E3" s="5" t="s">
        <v>144</v>
      </c>
      <c r="F3" s="5" t="s">
        <v>143</v>
      </c>
      <c r="G3" s="5" t="s">
        <v>146</v>
      </c>
    </row>
    <row r="4" spans="1:7" x14ac:dyDescent="0.25">
      <c r="A4" s="27" t="s">
        <v>20</v>
      </c>
      <c r="B4" s="28">
        <v>1429</v>
      </c>
      <c r="C4" s="31">
        <f t="shared" ref="C4:C10" si="0">B4/($B$12-$B$11)</f>
        <v>0.47208457218368022</v>
      </c>
      <c r="E4" s="25" t="s">
        <v>20</v>
      </c>
      <c r="F4" s="25">
        <f>SUM(B4)</f>
        <v>1429</v>
      </c>
      <c r="G4" s="26">
        <f>F4/$F$6</f>
        <v>0.48588915334920096</v>
      </c>
    </row>
    <row r="5" spans="1:7" x14ac:dyDescent="0.25">
      <c r="A5" s="27" t="s">
        <v>21</v>
      </c>
      <c r="B5" s="28">
        <v>1512</v>
      </c>
      <c r="C5" s="31">
        <f t="shared" si="0"/>
        <v>0.49950445986124875</v>
      </c>
      <c r="E5" s="25" t="s">
        <v>21</v>
      </c>
      <c r="F5" s="25">
        <f>SUM(B5)</f>
        <v>1512</v>
      </c>
      <c r="G5" s="26">
        <f>F5/$F$6</f>
        <v>0.51411084665079909</v>
      </c>
    </row>
    <row r="6" spans="1:7" x14ac:dyDescent="0.25">
      <c r="A6" s="27" t="s">
        <v>22</v>
      </c>
      <c r="B6" s="28">
        <v>22</v>
      </c>
      <c r="C6" s="31">
        <f t="shared" si="0"/>
        <v>7.2679220350181702E-3</v>
      </c>
      <c r="E6" s="25" t="s">
        <v>153</v>
      </c>
      <c r="F6" s="25">
        <f>F4+F5</f>
        <v>2941</v>
      </c>
      <c r="G6" s="26">
        <f>F6/$F$6</f>
        <v>1</v>
      </c>
    </row>
    <row r="7" spans="1:7" x14ac:dyDescent="0.25">
      <c r="A7" s="27" t="s">
        <v>315</v>
      </c>
      <c r="B7" s="28">
        <v>15</v>
      </c>
      <c r="C7" s="31">
        <f t="shared" si="0"/>
        <v>4.9554013875123884E-3</v>
      </c>
      <c r="E7" t="s">
        <v>154</v>
      </c>
    </row>
    <row r="8" spans="1:7" x14ac:dyDescent="0.25">
      <c r="A8" s="27" t="s">
        <v>316</v>
      </c>
      <c r="B8" s="28">
        <v>23</v>
      </c>
      <c r="C8" s="31">
        <f t="shared" si="0"/>
        <v>7.5982821275189958E-3</v>
      </c>
    </row>
    <row r="9" spans="1:7" x14ac:dyDescent="0.25">
      <c r="A9" s="27" t="s">
        <v>23</v>
      </c>
      <c r="B9" s="28">
        <v>19</v>
      </c>
      <c r="C9" s="31">
        <f t="shared" si="0"/>
        <v>6.2768417575156917E-3</v>
      </c>
    </row>
    <row r="10" spans="1:7" x14ac:dyDescent="0.25">
      <c r="A10" s="27" t="s">
        <v>24</v>
      </c>
      <c r="B10" s="28">
        <v>7</v>
      </c>
      <c r="C10" s="31">
        <f t="shared" si="0"/>
        <v>2.3125206475057814E-3</v>
      </c>
    </row>
    <row r="11" spans="1:7" x14ac:dyDescent="0.25">
      <c r="A11" s="27" t="s">
        <v>345</v>
      </c>
      <c r="B11" s="28">
        <v>16</v>
      </c>
      <c r="C11" s="31"/>
    </row>
    <row r="12" spans="1:7" x14ac:dyDescent="0.25">
      <c r="A12" s="25" t="s">
        <v>19</v>
      </c>
      <c r="B12" s="25">
        <f>SUM(B4:B11)</f>
        <v>3043</v>
      </c>
      <c r="C12" s="31"/>
    </row>
    <row r="13" spans="1:7" x14ac:dyDescent="0.25">
      <c r="A13" s="3"/>
      <c r="B13" s="3"/>
      <c r="C13" s="4"/>
    </row>
    <row r="14" spans="1:7" x14ac:dyDescent="0.25">
      <c r="A14" s="5" t="s">
        <v>135</v>
      </c>
      <c r="B14" s="5" t="s">
        <v>143</v>
      </c>
      <c r="C14" s="5" t="s">
        <v>147</v>
      </c>
    </row>
    <row r="15" spans="1:7" x14ac:dyDescent="0.25">
      <c r="A15" s="27" t="s">
        <v>116</v>
      </c>
      <c r="B15" s="28">
        <v>9</v>
      </c>
      <c r="C15" s="26">
        <f t="shared" ref="C15:C33" si="1">B15/($B$35-$B$34)</f>
        <v>3.0970406056434964E-3</v>
      </c>
    </row>
    <row r="16" spans="1:7" x14ac:dyDescent="0.25">
      <c r="A16" s="27" t="s">
        <v>117</v>
      </c>
      <c r="B16" s="28">
        <v>18</v>
      </c>
      <c r="C16" s="26">
        <f t="shared" si="1"/>
        <v>6.1940812112869928E-3</v>
      </c>
    </row>
    <row r="17" spans="1:3" x14ac:dyDescent="0.25">
      <c r="A17" s="27" t="s">
        <v>118</v>
      </c>
      <c r="B17" s="28">
        <v>170</v>
      </c>
      <c r="C17" s="26">
        <f t="shared" si="1"/>
        <v>5.8499655884377152E-2</v>
      </c>
    </row>
    <row r="18" spans="1:3" x14ac:dyDescent="0.25">
      <c r="A18" s="27" t="s">
        <v>119</v>
      </c>
      <c r="B18" s="28">
        <v>25</v>
      </c>
      <c r="C18" s="26">
        <f t="shared" si="1"/>
        <v>8.6028905712319335E-3</v>
      </c>
    </row>
    <row r="19" spans="1:3" x14ac:dyDescent="0.25">
      <c r="A19" s="27" t="s">
        <v>120</v>
      </c>
      <c r="B19" s="28">
        <v>595</v>
      </c>
      <c r="C19" s="26">
        <f t="shared" si="1"/>
        <v>0.20474879559532003</v>
      </c>
    </row>
    <row r="20" spans="1:3" x14ac:dyDescent="0.25">
      <c r="A20" s="27" t="s">
        <v>121</v>
      </c>
      <c r="B20" s="28">
        <v>35</v>
      </c>
      <c r="C20" s="26">
        <f t="shared" si="1"/>
        <v>1.2044046799724708E-2</v>
      </c>
    </row>
    <row r="21" spans="1:3" x14ac:dyDescent="0.25">
      <c r="A21" s="27" t="s">
        <v>122</v>
      </c>
      <c r="B21" s="28">
        <v>34</v>
      </c>
      <c r="C21" s="26">
        <f t="shared" si="1"/>
        <v>1.1699931176875429E-2</v>
      </c>
    </row>
    <row r="22" spans="1:3" x14ac:dyDescent="0.25">
      <c r="A22" s="27" t="s">
        <v>123</v>
      </c>
      <c r="B22" s="28">
        <v>11</v>
      </c>
      <c r="C22" s="26">
        <f t="shared" si="1"/>
        <v>3.7852718513420509E-3</v>
      </c>
    </row>
    <row r="23" spans="1:3" x14ac:dyDescent="0.25">
      <c r="A23" s="27" t="s">
        <v>124</v>
      </c>
      <c r="B23" s="28">
        <v>39</v>
      </c>
      <c r="C23" s="26">
        <f t="shared" si="1"/>
        <v>1.3420509291121816E-2</v>
      </c>
    </row>
    <row r="24" spans="1:3" x14ac:dyDescent="0.25">
      <c r="A24" s="27" t="s">
        <v>125</v>
      </c>
      <c r="B24" s="28">
        <v>39</v>
      </c>
      <c r="C24" s="26">
        <f t="shared" si="1"/>
        <v>1.3420509291121816E-2</v>
      </c>
    </row>
    <row r="25" spans="1:3" x14ac:dyDescent="0.25">
      <c r="A25" s="27" t="s">
        <v>126</v>
      </c>
      <c r="B25" s="28">
        <v>14</v>
      </c>
      <c r="C25" s="26">
        <f t="shared" si="1"/>
        <v>4.817618719889883E-3</v>
      </c>
    </row>
    <row r="26" spans="1:3" x14ac:dyDescent="0.25">
      <c r="A26" s="27" t="s">
        <v>127</v>
      </c>
      <c r="B26" s="28">
        <v>62</v>
      </c>
      <c r="C26" s="26">
        <f t="shared" si="1"/>
        <v>2.1335168616655197E-2</v>
      </c>
    </row>
    <row r="27" spans="1:3" x14ac:dyDescent="0.25">
      <c r="A27" s="27" t="s">
        <v>128</v>
      </c>
      <c r="B27" s="28">
        <v>50</v>
      </c>
      <c r="C27" s="26">
        <f t="shared" si="1"/>
        <v>1.7205781142463867E-2</v>
      </c>
    </row>
    <row r="28" spans="1:3" x14ac:dyDescent="0.25">
      <c r="A28" s="27" t="s">
        <v>129</v>
      </c>
      <c r="B28" s="28">
        <v>26</v>
      </c>
      <c r="C28" s="26">
        <f t="shared" si="1"/>
        <v>8.9470061940812116E-3</v>
      </c>
    </row>
    <row r="29" spans="1:3" x14ac:dyDescent="0.25">
      <c r="A29" s="27" t="s">
        <v>130</v>
      </c>
      <c r="B29" s="28">
        <v>32</v>
      </c>
      <c r="C29" s="26">
        <f t="shared" si="1"/>
        <v>1.1011699931176875E-2</v>
      </c>
    </row>
    <row r="30" spans="1:3" x14ac:dyDescent="0.25">
      <c r="A30" s="27" t="s">
        <v>131</v>
      </c>
      <c r="B30" s="28">
        <v>33</v>
      </c>
      <c r="C30" s="26">
        <f t="shared" si="1"/>
        <v>1.1355815554026153E-2</v>
      </c>
    </row>
    <row r="31" spans="1:3" x14ac:dyDescent="0.25">
      <c r="A31" s="27" t="s">
        <v>132</v>
      </c>
      <c r="B31" s="28">
        <v>36</v>
      </c>
      <c r="C31" s="26">
        <f t="shared" si="1"/>
        <v>1.2388162422573986E-2</v>
      </c>
    </row>
    <row r="32" spans="1:3" x14ac:dyDescent="0.25">
      <c r="A32" s="27" t="s">
        <v>133</v>
      </c>
      <c r="B32" s="28">
        <v>39</v>
      </c>
      <c r="C32" s="26">
        <f t="shared" si="1"/>
        <v>1.3420509291121816E-2</v>
      </c>
    </row>
    <row r="33" spans="1:7" x14ac:dyDescent="0.25">
      <c r="A33" s="27" t="s">
        <v>134</v>
      </c>
      <c r="B33" s="28">
        <v>1639</v>
      </c>
      <c r="C33" s="26">
        <f t="shared" si="1"/>
        <v>0.56400550584996556</v>
      </c>
    </row>
    <row r="34" spans="1:7" x14ac:dyDescent="0.25">
      <c r="A34" s="27" t="s">
        <v>345</v>
      </c>
      <c r="B34" s="32">
        <v>137</v>
      </c>
      <c r="C34" s="26"/>
    </row>
    <row r="35" spans="1:7" x14ac:dyDescent="0.25">
      <c r="A35" s="25" t="s">
        <v>19</v>
      </c>
      <c r="B35" s="25">
        <f>SUM(B15:B34)</f>
        <v>3043</v>
      </c>
      <c r="C35" s="26"/>
    </row>
    <row r="37" spans="1:7" x14ac:dyDescent="0.25">
      <c r="A37" s="5" t="s">
        <v>251</v>
      </c>
      <c r="B37" s="5" t="s">
        <v>143</v>
      </c>
      <c r="C37" s="5" t="s">
        <v>147</v>
      </c>
      <c r="E37" s="11" t="s">
        <v>215</v>
      </c>
      <c r="F37" s="11" t="s">
        <v>143</v>
      </c>
      <c r="G37" s="5" t="s">
        <v>146</v>
      </c>
    </row>
    <row r="38" spans="1:7" x14ac:dyDescent="0.25">
      <c r="A38" s="25" t="s">
        <v>46</v>
      </c>
      <c r="B38" s="25">
        <v>2378</v>
      </c>
      <c r="C38" s="33">
        <f>B38/($B$42-$B$41)</f>
        <v>0.79664991624790615</v>
      </c>
      <c r="E38" s="25" t="s">
        <v>97</v>
      </c>
      <c r="F38" s="25">
        <v>55</v>
      </c>
      <c r="G38" s="26">
        <f>F38/$F$42</f>
        <v>0.1864406779661017</v>
      </c>
    </row>
    <row r="39" spans="1:7" x14ac:dyDescent="0.25">
      <c r="A39" s="25" t="s">
        <v>47</v>
      </c>
      <c r="B39" s="25">
        <v>306</v>
      </c>
      <c r="C39" s="33">
        <f t="shared" ref="C39:C40" si="2">B39/($B$42-$B$41)</f>
        <v>0.10251256281407035</v>
      </c>
      <c r="E39" s="25" t="s">
        <v>56</v>
      </c>
      <c r="F39" s="25">
        <v>10</v>
      </c>
      <c r="G39" s="26">
        <f>F39/$F$42</f>
        <v>3.3898305084745763E-2</v>
      </c>
    </row>
    <row r="40" spans="1:7" x14ac:dyDescent="0.25">
      <c r="A40" s="25" t="s">
        <v>48</v>
      </c>
      <c r="B40" s="25">
        <v>301</v>
      </c>
      <c r="C40" s="33">
        <f t="shared" si="2"/>
        <v>0.10083752093802345</v>
      </c>
      <c r="E40" s="25" t="s">
        <v>46</v>
      </c>
      <c r="F40" s="25">
        <v>131</v>
      </c>
      <c r="G40" s="26">
        <f>F40/$F$42</f>
        <v>0.44406779661016949</v>
      </c>
    </row>
    <row r="41" spans="1:7" x14ac:dyDescent="0.25">
      <c r="A41" s="25" t="s">
        <v>345</v>
      </c>
      <c r="B41" s="25">
        <v>58</v>
      </c>
      <c r="C41" s="33"/>
      <c r="E41" s="25" t="s">
        <v>48</v>
      </c>
      <c r="F41" s="25">
        <v>99</v>
      </c>
      <c r="G41" s="26">
        <f>F41/$F$42</f>
        <v>0.33559322033898303</v>
      </c>
    </row>
    <row r="42" spans="1:7" x14ac:dyDescent="0.25">
      <c r="A42" s="25" t="s">
        <v>19</v>
      </c>
      <c r="B42" s="25">
        <f>SUM(B38:B41)</f>
        <v>3043</v>
      </c>
      <c r="C42" s="33"/>
      <c r="E42" s="25" t="s">
        <v>19</v>
      </c>
      <c r="F42" s="25">
        <f>SUM(F38:F41)</f>
        <v>295</v>
      </c>
      <c r="G42" s="26"/>
    </row>
    <row r="44" spans="1:7" x14ac:dyDescent="0.25">
      <c r="A44" s="5" t="s">
        <v>451</v>
      </c>
      <c r="B44" s="5" t="s">
        <v>143</v>
      </c>
      <c r="C44" s="5" t="s">
        <v>147</v>
      </c>
      <c r="E44" s="11" t="s">
        <v>216</v>
      </c>
      <c r="F44" s="11" t="s">
        <v>143</v>
      </c>
      <c r="G44" s="5" t="s">
        <v>146</v>
      </c>
    </row>
    <row r="45" spans="1:7" x14ac:dyDescent="0.25">
      <c r="A45" s="27" t="s">
        <v>46</v>
      </c>
      <c r="B45" s="28">
        <v>2541</v>
      </c>
      <c r="C45" s="26">
        <f>B45/($B$49-$B$48)</f>
        <v>0.85297079556898292</v>
      </c>
      <c r="E45" s="25" t="s">
        <v>97</v>
      </c>
      <c r="F45" s="25">
        <v>122</v>
      </c>
      <c r="G45" s="26">
        <f>F45/$F$49</f>
        <v>0.28306264501160094</v>
      </c>
    </row>
    <row r="46" spans="1:7" x14ac:dyDescent="0.25">
      <c r="A46" s="27" t="s">
        <v>136</v>
      </c>
      <c r="B46" s="28">
        <v>349</v>
      </c>
      <c r="C46" s="26">
        <f>B46/($B$49-$B$48)</f>
        <v>0.11715340718361866</v>
      </c>
      <c r="E46" s="25" t="s">
        <v>56</v>
      </c>
      <c r="F46" s="25">
        <v>25</v>
      </c>
      <c r="G46" s="26">
        <f>F46/$F$49</f>
        <v>5.8004640371229696E-2</v>
      </c>
    </row>
    <row r="47" spans="1:7" x14ac:dyDescent="0.25">
      <c r="A47" s="27" t="s">
        <v>137</v>
      </c>
      <c r="B47" s="28">
        <v>89</v>
      </c>
      <c r="C47" s="26">
        <f>B47/($B$49-$B$48)</f>
        <v>2.9875797247398455E-2</v>
      </c>
      <c r="E47" s="25" t="s">
        <v>46</v>
      </c>
      <c r="F47" s="25">
        <v>127</v>
      </c>
      <c r="G47" s="26">
        <f>F47/$F$49</f>
        <v>0.29466357308584684</v>
      </c>
    </row>
    <row r="48" spans="1:7" x14ac:dyDescent="0.25">
      <c r="A48" s="27" t="s">
        <v>345</v>
      </c>
      <c r="B48" s="28">
        <v>64</v>
      </c>
      <c r="C48" s="26"/>
      <c r="E48" s="25" t="s">
        <v>48</v>
      </c>
      <c r="F48" s="25">
        <v>157</v>
      </c>
      <c r="G48" s="26">
        <f>F48/$F$49</f>
        <v>0.3642691415313225</v>
      </c>
    </row>
    <row r="49" spans="1:19" x14ac:dyDescent="0.25">
      <c r="A49" s="38" t="s">
        <v>19</v>
      </c>
      <c r="B49" s="39">
        <f>SUM(B45:B48)</f>
        <v>3043</v>
      </c>
      <c r="C49" s="26"/>
      <c r="E49" s="25" t="s">
        <v>19</v>
      </c>
      <c r="F49" s="25">
        <f>SUM(F45:F48)</f>
        <v>431</v>
      </c>
      <c r="G49" s="26"/>
    </row>
    <row r="51" spans="1:19" x14ac:dyDescent="0.25">
      <c r="A51" s="5" t="s">
        <v>139</v>
      </c>
      <c r="B51" s="5" t="s">
        <v>143</v>
      </c>
      <c r="C51" s="5" t="s">
        <v>147</v>
      </c>
      <c r="E51" s="10" t="s">
        <v>220</v>
      </c>
      <c r="F51" s="11" t="s">
        <v>143</v>
      </c>
      <c r="G51" s="5" t="s">
        <v>146</v>
      </c>
      <c r="I51" s="5" t="s">
        <v>221</v>
      </c>
      <c r="J51" s="2" t="s">
        <v>222</v>
      </c>
      <c r="K51" s="2" t="s">
        <v>223</v>
      </c>
      <c r="L51" s="2" t="s">
        <v>224</v>
      </c>
      <c r="M51" s="2" t="s">
        <v>225</v>
      </c>
      <c r="N51" s="9" t="s">
        <v>153</v>
      </c>
      <c r="O51" s="12" t="str">
        <f>J51</f>
        <v>Less than an hour a day</v>
      </c>
      <c r="P51" s="2" t="str">
        <f t="shared" ref="P51:R51" si="3">K51</f>
        <v>1-2 hours a day</v>
      </c>
      <c r="Q51" s="2" t="str">
        <f t="shared" si="3"/>
        <v>More than 2 hours a day</v>
      </c>
      <c r="R51" s="2" t="str">
        <f t="shared" si="3"/>
        <v>Some time but not every day</v>
      </c>
      <c r="S51" s="2" t="s">
        <v>153</v>
      </c>
    </row>
    <row r="52" spans="1:19" x14ac:dyDescent="0.25">
      <c r="A52" s="25" t="s">
        <v>46</v>
      </c>
      <c r="B52" s="25">
        <v>2667</v>
      </c>
      <c r="C52" s="26">
        <f>B52/($B$55-$B$54)</f>
        <v>0.89677202420981839</v>
      </c>
      <c r="E52" s="25" t="s">
        <v>217</v>
      </c>
      <c r="F52" s="25">
        <v>128</v>
      </c>
      <c r="G52" s="26">
        <f>F52/$F$56</f>
        <v>0.35654596100278552</v>
      </c>
      <c r="I52" s="25" t="str">
        <f>E52</f>
        <v>Parent</v>
      </c>
      <c r="J52" s="25">
        <v>23</v>
      </c>
      <c r="K52" s="25">
        <v>35</v>
      </c>
      <c r="L52" s="25">
        <v>32</v>
      </c>
      <c r="M52" s="25">
        <v>35</v>
      </c>
      <c r="N52" s="35">
        <f>SUM(J52:M52)</f>
        <v>125</v>
      </c>
      <c r="O52" s="42">
        <f>J52/SUM($J52:$M52)</f>
        <v>0.184</v>
      </c>
      <c r="P52" s="26">
        <f t="shared" ref="P52:S52" si="4">K52/SUM($J52:$M52)</f>
        <v>0.28000000000000003</v>
      </c>
      <c r="Q52" s="26">
        <f t="shared" si="4"/>
        <v>0.25600000000000001</v>
      </c>
      <c r="R52" s="26">
        <f t="shared" si="4"/>
        <v>0.28000000000000003</v>
      </c>
      <c r="S52" s="26">
        <f t="shared" si="4"/>
        <v>1</v>
      </c>
    </row>
    <row r="53" spans="1:19" x14ac:dyDescent="0.25">
      <c r="A53" s="25" t="s">
        <v>48</v>
      </c>
      <c r="B53" s="25">
        <v>307</v>
      </c>
      <c r="C53" s="26">
        <f>B53/($B$55-$B$54)</f>
        <v>0.10322797579018157</v>
      </c>
      <c r="E53" s="25" t="s">
        <v>218</v>
      </c>
      <c r="F53" s="25">
        <v>104</v>
      </c>
      <c r="G53" s="26">
        <f>F53/$F$56</f>
        <v>0.28969359331476324</v>
      </c>
      <c r="I53" s="25" t="str">
        <f>E53</f>
        <v>Brother or sister</v>
      </c>
      <c r="J53" s="25">
        <v>35</v>
      </c>
      <c r="K53" s="25">
        <v>14</v>
      </c>
      <c r="L53" s="25">
        <v>25</v>
      </c>
      <c r="M53" s="25">
        <v>29</v>
      </c>
      <c r="N53" s="35">
        <f t="shared" ref="N53:N55" si="5">SUM(J53:M53)</f>
        <v>103</v>
      </c>
      <c r="O53" s="42">
        <f t="shared" ref="O53:O54" si="6">J53/SUM($J53:$M53)</f>
        <v>0.33980582524271846</v>
      </c>
      <c r="P53" s="26">
        <f t="shared" ref="P53:P55" si="7">K53/SUM($J53:$M53)</f>
        <v>0.13592233009708737</v>
      </c>
      <c r="Q53" s="26">
        <f t="shared" ref="Q53:Q55" si="8">L53/SUM($J53:$M53)</f>
        <v>0.24271844660194175</v>
      </c>
      <c r="R53" s="26">
        <f t="shared" ref="R53:R55" si="9">M53/SUM($J53:$M53)</f>
        <v>0.28155339805825241</v>
      </c>
      <c r="S53" s="26">
        <f t="shared" ref="S53:S55" si="10">N53/SUM($J53:$M53)</f>
        <v>1</v>
      </c>
    </row>
    <row r="54" spans="1:19" x14ac:dyDescent="0.25">
      <c r="A54" s="25" t="s">
        <v>345</v>
      </c>
      <c r="B54" s="25">
        <v>69</v>
      </c>
      <c r="C54" s="26"/>
      <c r="E54" s="25" t="s">
        <v>219</v>
      </c>
      <c r="F54" s="25">
        <v>94</v>
      </c>
      <c r="G54" s="26">
        <f>F54/$F$56</f>
        <v>0.2618384401114206</v>
      </c>
      <c r="I54" s="25" t="str">
        <f>E54</f>
        <v>Other relative</v>
      </c>
      <c r="J54" s="25">
        <v>24</v>
      </c>
      <c r="K54" s="25">
        <v>20</v>
      </c>
      <c r="L54" s="25">
        <v>19</v>
      </c>
      <c r="M54" s="25">
        <v>27</v>
      </c>
      <c r="N54" s="35">
        <f t="shared" si="5"/>
        <v>90</v>
      </c>
      <c r="O54" s="42">
        <f t="shared" si="6"/>
        <v>0.26666666666666666</v>
      </c>
      <c r="P54" s="26">
        <f t="shared" si="7"/>
        <v>0.22222222222222221</v>
      </c>
      <c r="Q54" s="26">
        <f t="shared" si="8"/>
        <v>0.21111111111111111</v>
      </c>
      <c r="R54" s="26">
        <f t="shared" si="9"/>
        <v>0.3</v>
      </c>
      <c r="S54" s="26">
        <f t="shared" si="10"/>
        <v>1</v>
      </c>
    </row>
    <row r="55" spans="1:19" x14ac:dyDescent="0.25">
      <c r="A55" s="25" t="s">
        <v>19</v>
      </c>
      <c r="B55" s="25">
        <f>SUM(B52:B54)</f>
        <v>3043</v>
      </c>
      <c r="C55" s="26"/>
      <c r="E55" s="25" t="s">
        <v>181</v>
      </c>
      <c r="F55" s="25">
        <v>33</v>
      </c>
      <c r="G55" s="26">
        <f>F55/$F$56</f>
        <v>9.1922005571030641E-2</v>
      </c>
      <c r="I55" s="25" t="str">
        <f>E55</f>
        <v>Someone else</v>
      </c>
      <c r="J55" s="25">
        <v>6</v>
      </c>
      <c r="K55" s="25">
        <v>8</v>
      </c>
      <c r="L55" s="25">
        <v>10</v>
      </c>
      <c r="M55" s="25">
        <v>7</v>
      </c>
      <c r="N55" s="35">
        <f t="shared" si="5"/>
        <v>31</v>
      </c>
      <c r="O55" s="42">
        <f>J55/SUM($J55:$M55)</f>
        <v>0.19354838709677419</v>
      </c>
      <c r="P55" s="26">
        <f t="shared" si="7"/>
        <v>0.25806451612903225</v>
      </c>
      <c r="Q55" s="26">
        <f t="shared" si="8"/>
        <v>0.32258064516129031</v>
      </c>
      <c r="R55" s="26">
        <f t="shared" si="9"/>
        <v>0.22580645161290322</v>
      </c>
      <c r="S55" s="26">
        <f t="shared" si="10"/>
        <v>1</v>
      </c>
    </row>
    <row r="56" spans="1:19" x14ac:dyDescent="0.25">
      <c r="E56" s="25" t="s">
        <v>153</v>
      </c>
      <c r="F56" s="25">
        <f>SUM(F52:F55)</f>
        <v>359</v>
      </c>
      <c r="G56" s="26"/>
      <c r="I56" s="25" t="s">
        <v>153</v>
      </c>
      <c r="J56" s="25"/>
      <c r="K56" s="25"/>
      <c r="L56" s="25"/>
      <c r="M56" s="25"/>
      <c r="N56" s="35"/>
      <c r="O56" s="42"/>
      <c r="P56" s="26"/>
      <c r="Q56" s="26"/>
      <c r="R56" s="26"/>
      <c r="S56" s="26"/>
    </row>
    <row r="57" spans="1:19" x14ac:dyDescent="0.25">
      <c r="A57" s="5" t="s">
        <v>142</v>
      </c>
      <c r="B57" s="5" t="s">
        <v>143</v>
      </c>
      <c r="C57" s="5" t="s">
        <v>147</v>
      </c>
    </row>
    <row r="58" spans="1:19" x14ac:dyDescent="0.25">
      <c r="A58" s="27" t="s">
        <v>140</v>
      </c>
      <c r="B58" s="28">
        <v>2469</v>
      </c>
      <c r="C58" s="26">
        <f>B58/($B$63-$B$62)</f>
        <v>0.84439124487004102</v>
      </c>
    </row>
    <row r="59" spans="1:19" x14ac:dyDescent="0.25">
      <c r="A59" s="27" t="s">
        <v>317</v>
      </c>
      <c r="B59" s="28">
        <v>274</v>
      </c>
      <c r="C59" s="26">
        <f t="shared" ref="C59:C61" si="11">B59/($B$63-$B$62)</f>
        <v>9.370725034199727E-2</v>
      </c>
    </row>
    <row r="60" spans="1:19" x14ac:dyDescent="0.25">
      <c r="A60" s="27" t="s">
        <v>101</v>
      </c>
      <c r="B60" s="28">
        <v>142</v>
      </c>
      <c r="C60" s="26">
        <f t="shared" si="11"/>
        <v>4.856361149110807E-2</v>
      </c>
    </row>
    <row r="61" spans="1:19" x14ac:dyDescent="0.25">
      <c r="A61" s="27" t="s">
        <v>47</v>
      </c>
      <c r="B61" s="28">
        <v>39</v>
      </c>
      <c r="C61" s="26">
        <f t="shared" si="11"/>
        <v>1.3337893296853625E-2</v>
      </c>
    </row>
    <row r="62" spans="1:19" x14ac:dyDescent="0.25">
      <c r="A62" s="27" t="s">
        <v>318</v>
      </c>
      <c r="B62" s="28">
        <v>119</v>
      </c>
      <c r="C62" s="26">
        <f>B62/($B$63-$B$62)</f>
        <v>4.0697674418604654E-2</v>
      </c>
    </row>
    <row r="63" spans="1:19" x14ac:dyDescent="0.25">
      <c r="A63" s="27" t="s">
        <v>153</v>
      </c>
      <c r="B63" s="25">
        <f>SUM(B58:B62)</f>
        <v>3043</v>
      </c>
      <c r="C63" s="26"/>
    </row>
    <row r="64" spans="1:19" x14ac:dyDescent="0.25">
      <c r="A64" s="6"/>
      <c r="B64" s="6"/>
      <c r="C64" s="6"/>
      <c r="D64" s="7"/>
      <c r="E64" s="6"/>
      <c r="F64" s="6"/>
      <c r="G64" s="6"/>
      <c r="I64" s="6"/>
      <c r="J64" s="6"/>
      <c r="K64" s="6"/>
      <c r="L64" s="7"/>
    </row>
    <row r="65" spans="1:12" x14ac:dyDescent="0.25">
      <c r="A65" s="7"/>
      <c r="B65" s="7"/>
      <c r="C65" s="8"/>
      <c r="D65" s="7"/>
      <c r="E65" s="7"/>
      <c r="F65" s="7"/>
      <c r="G65" s="7"/>
      <c r="H65" s="7"/>
      <c r="I65" s="7"/>
      <c r="J65" s="7"/>
      <c r="K65" s="8"/>
      <c r="L65" s="7"/>
    </row>
    <row r="66" spans="1:12" x14ac:dyDescent="0.25">
      <c r="A66" s="7"/>
      <c r="B66" s="7"/>
      <c r="C66" s="8"/>
      <c r="D66" s="7"/>
      <c r="E66" s="7"/>
      <c r="F66" s="7"/>
      <c r="G66" s="8"/>
      <c r="H66" s="7"/>
      <c r="I66" s="7"/>
      <c r="J66" s="7"/>
      <c r="K66" s="8"/>
      <c r="L66" s="7"/>
    </row>
    <row r="67" spans="1:12" x14ac:dyDescent="0.25">
      <c r="A67" s="7"/>
      <c r="B67" s="7"/>
      <c r="C67" s="8"/>
      <c r="D67" s="7"/>
      <c r="E67" s="7"/>
      <c r="F67" s="7"/>
      <c r="G67" s="8"/>
      <c r="H67" s="7"/>
      <c r="I67" s="7"/>
      <c r="J67" s="7"/>
      <c r="K67" s="8"/>
      <c r="L67" s="7"/>
    </row>
    <row r="68" spans="1:12" x14ac:dyDescent="0.25">
      <c r="A68" s="7"/>
      <c r="B68" s="7"/>
      <c r="C68" s="8"/>
      <c r="D68" s="7"/>
      <c r="E68" s="7"/>
      <c r="F68" s="7"/>
      <c r="G68" s="8"/>
      <c r="H68" s="7"/>
      <c r="I68" s="7"/>
      <c r="J68" s="7"/>
      <c r="K68" s="8"/>
      <c r="L68" s="7"/>
    </row>
    <row r="69" spans="1:12" x14ac:dyDescent="0.25">
      <c r="A69" s="7"/>
      <c r="B69" s="7"/>
      <c r="C69" s="8"/>
      <c r="D69" s="7"/>
      <c r="E69" s="7"/>
      <c r="F69" s="7"/>
      <c r="G69" s="8"/>
      <c r="H69" s="7"/>
      <c r="I69" s="7"/>
      <c r="J69" s="7"/>
      <c r="K69" s="8"/>
      <c r="L69" s="7"/>
    </row>
    <row r="70" spans="1:12" x14ac:dyDescent="0.25">
      <c r="A70" s="7"/>
      <c r="B70" s="7"/>
      <c r="C70" s="8"/>
      <c r="D70" s="7"/>
      <c r="E70" s="7"/>
      <c r="F70" s="7"/>
      <c r="G70" s="7"/>
      <c r="H70" s="7"/>
      <c r="I70" s="7"/>
      <c r="J70" s="7"/>
      <c r="K70" s="8"/>
      <c r="L70" s="7"/>
    </row>
    <row r="71" spans="1:12" x14ac:dyDescent="0.25">
      <c r="A71" s="7"/>
      <c r="B71" s="7"/>
      <c r="C71" s="8"/>
      <c r="D71" s="7"/>
      <c r="E71" s="7"/>
      <c r="F71" s="7"/>
      <c r="G71" s="7"/>
      <c r="H71" s="7"/>
      <c r="I71" s="7"/>
      <c r="J71" s="7"/>
      <c r="K71" s="8"/>
      <c r="L71" s="7"/>
    </row>
    <row r="72" spans="1:12" x14ac:dyDescent="0.25">
      <c r="A72" s="7"/>
      <c r="B72" s="7"/>
      <c r="C72" s="8"/>
      <c r="D72" s="7"/>
      <c r="E72" s="7"/>
      <c r="F72" s="7"/>
      <c r="G72" s="7"/>
      <c r="H72" s="7"/>
      <c r="I72" s="7"/>
      <c r="J72" s="7"/>
      <c r="K72" s="8"/>
      <c r="L72" s="7"/>
    </row>
    <row r="73" spans="1:12" x14ac:dyDescent="0.25">
      <c r="A73" s="7"/>
      <c r="B73" s="7"/>
      <c r="C73" s="8"/>
      <c r="D73" s="7"/>
      <c r="E73" s="7"/>
      <c r="F73" s="7"/>
      <c r="G73" s="7"/>
      <c r="H73" s="7"/>
      <c r="I73" s="7"/>
      <c r="J73" s="7"/>
      <c r="K73" s="8"/>
      <c r="L73" s="7"/>
    </row>
    <row r="74" spans="1:12" x14ac:dyDescent="0.25">
      <c r="A74" s="7"/>
      <c r="B74" s="7"/>
      <c r="C74" s="8"/>
      <c r="D74" s="7"/>
      <c r="E74" s="7"/>
      <c r="F74" s="7"/>
      <c r="G74" s="7"/>
      <c r="H74" s="7"/>
      <c r="I74" s="7"/>
      <c r="J74" s="7"/>
      <c r="K74" s="8"/>
      <c r="L74" s="7"/>
    </row>
    <row r="75" spans="1:12" x14ac:dyDescent="0.25">
      <c r="A75" s="7"/>
      <c r="B75" s="7"/>
      <c r="C75" s="8"/>
      <c r="D75" s="7"/>
      <c r="E75" s="7"/>
      <c r="F75" s="7"/>
      <c r="G75" s="7"/>
      <c r="H75" s="7"/>
      <c r="I75" s="7"/>
      <c r="J75" s="7"/>
      <c r="K75" s="8"/>
      <c r="L75" s="7"/>
    </row>
    <row r="76" spans="1:12" x14ac:dyDescent="0.25">
      <c r="A76" s="7"/>
      <c r="B76" s="7"/>
      <c r="C76" s="8"/>
      <c r="D76" s="7"/>
      <c r="E76" s="7"/>
      <c r="F76" s="7"/>
      <c r="G76" s="7"/>
      <c r="H76" s="7"/>
      <c r="I76" s="7"/>
      <c r="J76" s="7"/>
      <c r="K76" s="7"/>
      <c r="L76" s="7"/>
    </row>
    <row r="77" spans="1:12" x14ac:dyDescent="0.25">
      <c r="A77" s="7"/>
      <c r="B77" s="7"/>
      <c r="C77" s="8"/>
      <c r="D77" s="7"/>
      <c r="E77" s="7"/>
      <c r="F77" s="7"/>
      <c r="G77" s="7"/>
      <c r="H77" s="7"/>
      <c r="I77" s="7"/>
      <c r="J77" s="7"/>
      <c r="K77" s="7"/>
      <c r="L77" s="7"/>
    </row>
    <row r="78" spans="1:12" x14ac:dyDescent="0.25">
      <c r="A78" s="7"/>
      <c r="B78" s="7"/>
      <c r="C78" s="8"/>
      <c r="D78" s="7"/>
      <c r="E78" s="7"/>
      <c r="F78" s="7"/>
      <c r="G78" s="7"/>
      <c r="H78" s="7"/>
      <c r="I78" s="7"/>
      <c r="J78" s="7"/>
      <c r="K78" s="7"/>
      <c r="L78" s="7"/>
    </row>
    <row r="79" spans="1:12" x14ac:dyDescent="0.25">
      <c r="A79" s="7"/>
      <c r="B79" s="7"/>
      <c r="C79" s="8"/>
      <c r="D79" s="7"/>
      <c r="E79" s="7"/>
      <c r="F79" s="7"/>
      <c r="G79" s="7"/>
      <c r="H79" s="7"/>
      <c r="I79" s="7"/>
      <c r="J79" s="7"/>
      <c r="K79" s="7"/>
      <c r="L79" s="7"/>
    </row>
    <row r="80" spans="1:12" x14ac:dyDescent="0.25">
      <c r="A80" s="7"/>
      <c r="B80" s="7"/>
      <c r="C80" s="8"/>
      <c r="D80" s="7"/>
      <c r="E80" s="7"/>
      <c r="F80" s="7"/>
      <c r="G80" s="7"/>
      <c r="H80" s="7"/>
      <c r="I80" s="7"/>
      <c r="J80" s="7"/>
      <c r="K80" s="7"/>
      <c r="L80" s="7"/>
    </row>
    <row r="81" spans="1:12" x14ac:dyDescent="0.25">
      <c r="A81" s="7"/>
      <c r="B81" s="7"/>
      <c r="C81" s="8"/>
      <c r="D81" s="7"/>
      <c r="E81" s="7"/>
      <c r="F81" s="7"/>
      <c r="G81" s="7"/>
      <c r="H81" s="7"/>
      <c r="I81" s="7"/>
      <c r="J81" s="7"/>
      <c r="K81" s="7"/>
      <c r="L81" s="7"/>
    </row>
    <row r="82" spans="1:12" x14ac:dyDescent="0.25">
      <c r="A82" s="7"/>
      <c r="B82" s="7"/>
      <c r="C82" s="8"/>
      <c r="D82" s="7"/>
      <c r="E82" s="7"/>
      <c r="F82" s="7"/>
      <c r="G82" s="7"/>
      <c r="H82" s="7"/>
      <c r="I82" s="7"/>
      <c r="J82" s="7"/>
      <c r="K82" s="7"/>
      <c r="L82" s="7"/>
    </row>
    <row r="83" spans="1:12" x14ac:dyDescent="0.25">
      <c r="A83" s="7"/>
      <c r="B83" s="7"/>
      <c r="C83" s="8"/>
      <c r="D83" s="7"/>
      <c r="E83" s="7"/>
      <c r="F83" s="7"/>
      <c r="G83" s="7"/>
      <c r="H83" s="7"/>
      <c r="I83" s="7"/>
      <c r="J83" s="7"/>
      <c r="K83" s="7"/>
      <c r="L83" s="7"/>
    </row>
    <row r="84" spans="1:12" x14ac:dyDescent="0.25">
      <c r="A84" s="7"/>
      <c r="B84" s="7"/>
      <c r="C84" s="8"/>
      <c r="D84" s="7"/>
      <c r="E84" s="7"/>
      <c r="F84" s="7"/>
      <c r="G84" s="7"/>
      <c r="H84" s="7"/>
      <c r="I84" s="7"/>
      <c r="J84" s="7"/>
      <c r="K84" s="7"/>
      <c r="L84" s="7"/>
    </row>
    <row r="85" spans="1:12" x14ac:dyDescent="0.25">
      <c r="A85" s="7"/>
      <c r="B85" s="7"/>
      <c r="C85" s="8"/>
      <c r="D85" s="7"/>
      <c r="E85" s="7"/>
      <c r="F85" s="7"/>
      <c r="G85" s="7"/>
      <c r="H85" s="7"/>
      <c r="I85" s="7"/>
      <c r="J85" s="7"/>
      <c r="K85" s="7"/>
      <c r="L85" s="7"/>
    </row>
    <row r="86" spans="1:12" x14ac:dyDescent="0.25">
      <c r="A86" s="7"/>
      <c r="B86" s="7"/>
      <c r="C86" s="8"/>
      <c r="D86" s="7"/>
      <c r="E86" s="7"/>
      <c r="F86" s="7"/>
      <c r="G86" s="7"/>
      <c r="H86" s="7"/>
      <c r="I86" s="7"/>
      <c r="J86" s="7"/>
      <c r="K86" s="7"/>
      <c r="L86" s="7"/>
    </row>
    <row r="87" spans="1:12" x14ac:dyDescent="0.25">
      <c r="A87" s="7"/>
      <c r="B87" s="7"/>
      <c r="C87" s="8"/>
      <c r="D87" s="7"/>
      <c r="E87" s="7"/>
      <c r="F87" s="7"/>
      <c r="G87" s="7"/>
      <c r="H87" s="7"/>
      <c r="I87" s="7"/>
      <c r="J87" s="7"/>
      <c r="K87" s="7"/>
      <c r="L87" s="7"/>
    </row>
    <row r="88" spans="1:12" x14ac:dyDescent="0.25">
      <c r="A88" s="7"/>
      <c r="B88" s="7"/>
      <c r="C88" s="8"/>
      <c r="D88" s="7"/>
      <c r="E88" s="7"/>
      <c r="F88" s="7"/>
      <c r="G88" s="7"/>
      <c r="H88" s="7"/>
      <c r="I88" s="7"/>
      <c r="J88" s="7"/>
      <c r="K88" s="7"/>
      <c r="L88" s="7"/>
    </row>
    <row r="89" spans="1:12" x14ac:dyDescent="0.25">
      <c r="A89" s="7"/>
      <c r="B89" s="7"/>
      <c r="C89" s="8"/>
      <c r="D89" s="7"/>
      <c r="E89" s="7"/>
      <c r="F89" s="7"/>
      <c r="G89" s="7"/>
      <c r="H89" s="7"/>
      <c r="I89" s="7"/>
      <c r="J89" s="7"/>
      <c r="K89" s="7"/>
      <c r="L89" s="7"/>
    </row>
    <row r="90" spans="1:12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x14ac:dyDescent="0.25">
      <c r="H91" s="7"/>
    </row>
  </sheetData>
  <hyperlinks>
    <hyperlink ref="B1" location="Introduction!A1" display="&lt; back to introduction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56"/>
  <sheetViews>
    <sheetView zoomScale="90" zoomScaleNormal="90" workbookViewId="0">
      <selection activeCell="B1" sqref="B1"/>
    </sheetView>
  </sheetViews>
  <sheetFormatPr defaultRowHeight="15" x14ac:dyDescent="0.25"/>
  <cols>
    <col min="1" max="1" width="36.7109375" bestFit="1" customWidth="1"/>
    <col min="3" max="3" width="11" bestFit="1" customWidth="1"/>
    <col min="5" max="5" width="30" bestFit="1" customWidth="1"/>
    <col min="7" max="7" width="11.28515625" bestFit="1" customWidth="1"/>
    <col min="9" max="9" width="32.85546875" bestFit="1" customWidth="1"/>
    <col min="11" max="11" width="11.28515625" bestFit="1" customWidth="1"/>
    <col min="13" max="13" width="37.140625" bestFit="1" customWidth="1"/>
    <col min="15" max="15" width="11.28515625" bestFit="1" customWidth="1"/>
    <col min="17" max="17" width="34.42578125" bestFit="1" customWidth="1"/>
    <col min="19" max="19" width="11.28515625" bestFit="1" customWidth="1"/>
  </cols>
  <sheetData>
    <row r="1" spans="1:11" ht="15.75" x14ac:dyDescent="0.25">
      <c r="A1" s="18" t="s">
        <v>243</v>
      </c>
      <c r="B1" s="17" t="s">
        <v>269</v>
      </c>
    </row>
    <row r="3" spans="1:11" x14ac:dyDescent="0.25">
      <c r="A3" s="5" t="s">
        <v>39</v>
      </c>
      <c r="B3" s="5" t="s">
        <v>143</v>
      </c>
      <c r="C3" s="5" t="s">
        <v>147</v>
      </c>
    </row>
    <row r="4" spans="1:11" x14ac:dyDescent="0.25">
      <c r="A4" s="25" t="s">
        <v>43</v>
      </c>
      <c r="B4" s="25">
        <v>48</v>
      </c>
      <c r="C4" s="26">
        <f t="shared" ref="C4:C7" si="0">B4/($B$10-$B$9)</f>
        <v>1.5946843853820596E-2</v>
      </c>
    </row>
    <row r="5" spans="1:11" x14ac:dyDescent="0.25">
      <c r="A5" s="25" t="s">
        <v>40</v>
      </c>
      <c r="B5" s="25">
        <v>113</v>
      </c>
      <c r="C5" s="26">
        <f t="shared" si="0"/>
        <v>3.7541528239202655E-2</v>
      </c>
    </row>
    <row r="6" spans="1:11" x14ac:dyDescent="0.25">
      <c r="A6" s="25" t="s">
        <v>41</v>
      </c>
      <c r="B6" s="25">
        <v>694</v>
      </c>
      <c r="C6" s="26">
        <f t="shared" si="0"/>
        <v>0.23056478405315614</v>
      </c>
    </row>
    <row r="7" spans="1:11" x14ac:dyDescent="0.25">
      <c r="A7" s="25" t="s">
        <v>42</v>
      </c>
      <c r="B7" s="25">
        <v>1396</v>
      </c>
      <c r="C7" s="26">
        <f t="shared" si="0"/>
        <v>0.46378737541528237</v>
      </c>
    </row>
    <row r="8" spans="1:11" x14ac:dyDescent="0.25">
      <c r="A8" s="25" t="s">
        <v>44</v>
      </c>
      <c r="B8" s="25">
        <v>759</v>
      </c>
      <c r="C8" s="26">
        <f>B8/($B$10-$B$9)</f>
        <v>0.2521594684385382</v>
      </c>
      <c r="D8" s="14"/>
    </row>
    <row r="9" spans="1:11" x14ac:dyDescent="0.25">
      <c r="A9" s="25" t="s">
        <v>345</v>
      </c>
      <c r="B9" s="25">
        <v>33</v>
      </c>
      <c r="C9" s="26"/>
    </row>
    <row r="10" spans="1:11" x14ac:dyDescent="0.25">
      <c r="A10" s="25" t="s">
        <v>19</v>
      </c>
      <c r="B10" s="25">
        <f>SUM(B4:B9)</f>
        <v>3043</v>
      </c>
      <c r="C10" s="26"/>
    </row>
    <row r="12" spans="1:11" x14ac:dyDescent="0.25">
      <c r="A12" s="5" t="s">
        <v>53</v>
      </c>
      <c r="B12" s="5" t="s">
        <v>143</v>
      </c>
      <c r="C12" s="5" t="s">
        <v>147</v>
      </c>
      <c r="E12" s="5" t="s">
        <v>61</v>
      </c>
      <c r="F12" s="5" t="s">
        <v>143</v>
      </c>
      <c r="G12" s="5" t="s">
        <v>147</v>
      </c>
      <c r="I12" s="5" t="s">
        <v>64</v>
      </c>
      <c r="J12" s="5" t="s">
        <v>143</v>
      </c>
      <c r="K12" s="5" t="s">
        <v>147</v>
      </c>
    </row>
    <row r="13" spans="1:11" x14ac:dyDescent="0.25">
      <c r="A13" s="25" t="s">
        <v>49</v>
      </c>
      <c r="B13" s="25">
        <v>1272</v>
      </c>
      <c r="C13" s="26">
        <f>B13/($B$18-$B$17)</f>
        <v>0.42077406549784979</v>
      </c>
      <c r="E13" s="25" t="s">
        <v>54</v>
      </c>
      <c r="F13" s="25">
        <v>69</v>
      </c>
      <c r="G13" s="26">
        <f>F13/($F$21-$F$20)</f>
        <v>3.9632395175186672E-2</v>
      </c>
      <c r="I13" s="25" t="s">
        <v>62</v>
      </c>
      <c r="J13" s="25">
        <v>2666</v>
      </c>
      <c r="K13" s="26">
        <f>J13/($J$18-$J$17)</f>
        <v>0.88161375661375663</v>
      </c>
    </row>
    <row r="14" spans="1:11" x14ac:dyDescent="0.25">
      <c r="A14" s="25" t="s">
        <v>51</v>
      </c>
      <c r="B14" s="25">
        <v>585</v>
      </c>
      <c r="C14" s="26">
        <f t="shared" ref="C14:C16" si="1">B14/($B$18-$B$17)</f>
        <v>0.19351637446245451</v>
      </c>
      <c r="E14" s="25" t="s">
        <v>55</v>
      </c>
      <c r="F14" s="25">
        <v>50</v>
      </c>
      <c r="G14" s="26">
        <f t="shared" ref="G14:G19" si="2">F14/($F$21-$F$20)</f>
        <v>2.8719126938541069E-2</v>
      </c>
      <c r="I14" s="25" t="s">
        <v>52</v>
      </c>
      <c r="J14" s="25">
        <v>46</v>
      </c>
      <c r="K14" s="26">
        <f t="shared" ref="K14:K16" si="3">J14/($J$18-$J$17)</f>
        <v>1.5211640211640211E-2</v>
      </c>
    </row>
    <row r="15" spans="1:11" x14ac:dyDescent="0.25">
      <c r="A15" s="25" t="s">
        <v>52</v>
      </c>
      <c r="B15" s="25">
        <v>538</v>
      </c>
      <c r="C15" s="26">
        <f t="shared" si="1"/>
        <v>0.17796890506119747</v>
      </c>
      <c r="E15" s="25" t="s">
        <v>56</v>
      </c>
      <c r="F15" s="25">
        <v>39</v>
      </c>
      <c r="G15" s="26">
        <f t="shared" si="2"/>
        <v>2.2400919012062034E-2</v>
      </c>
      <c r="I15" s="25" t="s">
        <v>63</v>
      </c>
      <c r="J15" s="25">
        <v>26</v>
      </c>
      <c r="K15" s="26">
        <f t="shared" si="3"/>
        <v>8.5978835978835974E-3</v>
      </c>
    </row>
    <row r="16" spans="1:11" x14ac:dyDescent="0.25">
      <c r="A16" s="25" t="s">
        <v>50</v>
      </c>
      <c r="B16" s="25">
        <v>628</v>
      </c>
      <c r="C16" s="26">
        <f t="shared" si="1"/>
        <v>0.20774065497849817</v>
      </c>
      <c r="E16" s="25" t="s">
        <v>57</v>
      </c>
      <c r="F16" s="25">
        <v>29</v>
      </c>
      <c r="G16" s="26">
        <f t="shared" si="2"/>
        <v>1.665709362435382E-2</v>
      </c>
      <c r="I16" s="25" t="s">
        <v>56</v>
      </c>
      <c r="J16" s="25">
        <v>286</v>
      </c>
      <c r="K16" s="26">
        <f t="shared" si="3"/>
        <v>9.4576719576719578E-2</v>
      </c>
    </row>
    <row r="17" spans="1:11" x14ac:dyDescent="0.25">
      <c r="A17" s="25" t="s">
        <v>345</v>
      </c>
      <c r="B17" s="25">
        <v>20</v>
      </c>
      <c r="C17" s="26"/>
      <c r="E17" s="25" t="s">
        <v>58</v>
      </c>
      <c r="F17" s="25">
        <v>682</v>
      </c>
      <c r="G17" s="26">
        <f t="shared" si="2"/>
        <v>0.3917288914417002</v>
      </c>
      <c r="I17" s="25" t="s">
        <v>345</v>
      </c>
      <c r="J17" s="25">
        <v>19</v>
      </c>
      <c r="K17" s="26"/>
    </row>
    <row r="18" spans="1:11" x14ac:dyDescent="0.25">
      <c r="A18" s="25" t="s">
        <v>19</v>
      </c>
      <c r="B18" s="25">
        <f>SUM(B13:B17)</f>
        <v>3043</v>
      </c>
      <c r="C18" s="26"/>
      <c r="E18" s="25" t="s">
        <v>59</v>
      </c>
      <c r="F18" s="25">
        <v>642</v>
      </c>
      <c r="G18" s="26">
        <f t="shared" si="2"/>
        <v>0.36875358989086732</v>
      </c>
      <c r="I18" s="25" t="s">
        <v>19</v>
      </c>
      <c r="J18" s="25">
        <f>SUM(J13:J17)</f>
        <v>3043</v>
      </c>
      <c r="K18" s="26"/>
    </row>
    <row r="19" spans="1:11" x14ac:dyDescent="0.25">
      <c r="E19" s="25" t="s">
        <v>60</v>
      </c>
      <c r="F19" s="25">
        <v>230</v>
      </c>
      <c r="G19" s="26">
        <f t="shared" si="2"/>
        <v>0.13210798391728892</v>
      </c>
    </row>
    <row r="20" spans="1:11" x14ac:dyDescent="0.25">
      <c r="C20" s="14"/>
      <c r="E20" s="25" t="s">
        <v>345</v>
      </c>
      <c r="F20" s="25">
        <v>1302</v>
      </c>
      <c r="G20" s="26"/>
    </row>
    <row r="21" spans="1:11" x14ac:dyDescent="0.25">
      <c r="E21" s="25" t="s">
        <v>19</v>
      </c>
      <c r="F21" s="25">
        <f>SUM(F13:F20)</f>
        <v>3043</v>
      </c>
      <c r="G21" s="26"/>
    </row>
    <row r="23" spans="1:11" x14ac:dyDescent="0.25">
      <c r="A23" s="5" t="s">
        <v>319</v>
      </c>
      <c r="B23" s="5" t="s">
        <v>143</v>
      </c>
      <c r="C23" s="5" t="s">
        <v>147</v>
      </c>
    </row>
    <row r="24" spans="1:11" x14ac:dyDescent="0.25">
      <c r="A24" s="25" t="s">
        <v>45</v>
      </c>
      <c r="B24" s="25">
        <v>56</v>
      </c>
      <c r="C24" s="26">
        <f>B24/$B$28</f>
        <v>1.8536908308507117E-2</v>
      </c>
    </row>
    <row r="25" spans="1:11" x14ac:dyDescent="0.25">
      <c r="A25" s="25" t="s">
        <v>320</v>
      </c>
      <c r="B25" s="25">
        <v>284</v>
      </c>
      <c r="C25" s="26">
        <f t="shared" ref="C25:C27" si="4">B25/$B$28</f>
        <v>9.4008606421714658E-2</v>
      </c>
    </row>
    <row r="26" spans="1:11" x14ac:dyDescent="0.25">
      <c r="A26" s="25" t="s">
        <v>322</v>
      </c>
      <c r="B26" s="25">
        <v>1108</v>
      </c>
      <c r="C26" s="26">
        <f t="shared" si="4"/>
        <v>0.3667659715326051</v>
      </c>
    </row>
    <row r="27" spans="1:11" x14ac:dyDescent="0.25">
      <c r="A27" s="25" t="s">
        <v>321</v>
      </c>
      <c r="B27" s="25">
        <v>1573</v>
      </c>
      <c r="C27" s="26">
        <f t="shared" si="4"/>
        <v>0.52068851373717318</v>
      </c>
    </row>
    <row r="28" spans="1:11" x14ac:dyDescent="0.25">
      <c r="A28" s="25" t="s">
        <v>153</v>
      </c>
      <c r="B28" s="25">
        <f>SUM(B24:B27)</f>
        <v>3021</v>
      </c>
      <c r="C28" s="26"/>
    </row>
    <row r="30" spans="1:11" x14ac:dyDescent="0.25">
      <c r="A30" s="5" t="s">
        <v>323</v>
      </c>
      <c r="B30" s="5" t="s">
        <v>143</v>
      </c>
      <c r="C30" s="5" t="s">
        <v>147</v>
      </c>
    </row>
    <row r="31" spans="1:11" x14ac:dyDescent="0.25">
      <c r="A31" s="25" t="s">
        <v>45</v>
      </c>
      <c r="B31" s="25">
        <v>1120</v>
      </c>
      <c r="C31" s="26">
        <f>B31/$B$35</f>
        <v>0.3790186125211506</v>
      </c>
    </row>
    <row r="32" spans="1:11" x14ac:dyDescent="0.25">
      <c r="A32" s="25" t="s">
        <v>320</v>
      </c>
      <c r="B32" s="25">
        <v>1001</v>
      </c>
      <c r="C32" s="26">
        <f>B32/$B$35</f>
        <v>0.33874788494077834</v>
      </c>
    </row>
    <row r="33" spans="1:3" x14ac:dyDescent="0.25">
      <c r="A33" s="25" t="s">
        <v>322</v>
      </c>
      <c r="B33" s="25">
        <v>539</v>
      </c>
      <c r="C33" s="26">
        <f>B33/$B$35</f>
        <v>0.18240270727580371</v>
      </c>
    </row>
    <row r="34" spans="1:3" x14ac:dyDescent="0.25">
      <c r="A34" s="25" t="s">
        <v>321</v>
      </c>
      <c r="B34" s="25">
        <v>295</v>
      </c>
      <c r="C34" s="26">
        <f>B34/$B$35</f>
        <v>9.9830795262267347E-2</v>
      </c>
    </row>
    <row r="35" spans="1:3" x14ac:dyDescent="0.25">
      <c r="A35" s="25" t="s">
        <v>153</v>
      </c>
      <c r="B35" s="25">
        <f>SUM(B31:B34)</f>
        <v>2955</v>
      </c>
      <c r="C35" s="26"/>
    </row>
    <row r="37" spans="1:3" x14ac:dyDescent="0.25">
      <c r="A37" s="5" t="s">
        <v>324</v>
      </c>
      <c r="B37" s="5" t="s">
        <v>143</v>
      </c>
      <c r="C37" s="5" t="s">
        <v>147</v>
      </c>
    </row>
    <row r="38" spans="1:3" x14ac:dyDescent="0.25">
      <c r="A38" s="25" t="s">
        <v>45</v>
      </c>
      <c r="B38" s="25">
        <v>1324</v>
      </c>
      <c r="C38" s="26">
        <f>B38/$B$42</f>
        <v>0.44850948509485095</v>
      </c>
    </row>
    <row r="39" spans="1:3" x14ac:dyDescent="0.25">
      <c r="A39" s="25" t="s">
        <v>320</v>
      </c>
      <c r="B39" s="25">
        <v>623</v>
      </c>
      <c r="C39" s="26">
        <f>B39/$B$42</f>
        <v>0.21104336043360433</v>
      </c>
    </row>
    <row r="40" spans="1:3" x14ac:dyDescent="0.25">
      <c r="A40" s="25" t="s">
        <v>322</v>
      </c>
      <c r="B40" s="25">
        <v>603</v>
      </c>
      <c r="C40" s="26">
        <f>B40/$B$42</f>
        <v>0.20426829268292682</v>
      </c>
    </row>
    <row r="41" spans="1:3" x14ac:dyDescent="0.25">
      <c r="A41" s="25" t="s">
        <v>321</v>
      </c>
      <c r="B41" s="25">
        <v>402</v>
      </c>
      <c r="C41" s="26">
        <f>B41/$B$42</f>
        <v>0.13617886178861788</v>
      </c>
    </row>
    <row r="42" spans="1:3" x14ac:dyDescent="0.25">
      <c r="A42" s="25" t="s">
        <v>153</v>
      </c>
      <c r="B42" s="25">
        <f>SUM(B38:B41)</f>
        <v>2952</v>
      </c>
      <c r="C42" s="26"/>
    </row>
    <row r="44" spans="1:3" x14ac:dyDescent="0.25">
      <c r="A44" s="5" t="s">
        <v>325</v>
      </c>
      <c r="B44" s="5" t="s">
        <v>143</v>
      </c>
      <c r="C44" s="5" t="s">
        <v>147</v>
      </c>
    </row>
    <row r="45" spans="1:3" x14ac:dyDescent="0.25">
      <c r="A45" s="25" t="s">
        <v>45</v>
      </c>
      <c r="B45" s="25">
        <v>1358</v>
      </c>
      <c r="C45" s="26">
        <f>B45/$B$49</f>
        <v>0.46363946739501538</v>
      </c>
    </row>
    <row r="46" spans="1:3" x14ac:dyDescent="0.25">
      <c r="A46" s="25" t="s">
        <v>320</v>
      </c>
      <c r="B46" s="25">
        <v>946</v>
      </c>
      <c r="C46" s="26">
        <f>B46/$B$49</f>
        <v>0.32297712529873679</v>
      </c>
    </row>
    <row r="47" spans="1:3" x14ac:dyDescent="0.25">
      <c r="A47" s="25" t="s">
        <v>322</v>
      </c>
      <c r="B47" s="25">
        <v>404</v>
      </c>
      <c r="C47" s="26">
        <f>B47/$B$49</f>
        <v>0.13793103448275862</v>
      </c>
    </row>
    <row r="48" spans="1:3" x14ac:dyDescent="0.25">
      <c r="A48" s="25" t="s">
        <v>321</v>
      </c>
      <c r="B48" s="25">
        <v>221</v>
      </c>
      <c r="C48" s="26">
        <f>B48/$B$49</f>
        <v>7.5452372823489239E-2</v>
      </c>
    </row>
    <row r="49" spans="1:3" x14ac:dyDescent="0.25">
      <c r="A49" s="25" t="s">
        <v>153</v>
      </c>
      <c r="B49" s="25">
        <f>SUM(B45:B48)</f>
        <v>2929</v>
      </c>
      <c r="C49" s="26"/>
    </row>
    <row r="51" spans="1:3" x14ac:dyDescent="0.25">
      <c r="A51" s="5" t="s">
        <v>326</v>
      </c>
      <c r="B51" s="5" t="s">
        <v>143</v>
      </c>
      <c r="C51" s="5" t="s">
        <v>147</v>
      </c>
    </row>
    <row r="52" spans="1:3" x14ac:dyDescent="0.25">
      <c r="A52" s="25" t="s">
        <v>45</v>
      </c>
      <c r="B52" s="25">
        <v>2146</v>
      </c>
      <c r="C52" s="26">
        <f>B52/$B$56</f>
        <v>0.72918790349983009</v>
      </c>
    </row>
    <row r="53" spans="1:3" x14ac:dyDescent="0.25">
      <c r="A53" s="25" t="s">
        <v>320</v>
      </c>
      <c r="B53" s="25">
        <v>460</v>
      </c>
      <c r="C53" s="26">
        <f>B53/$B$56</f>
        <v>0.1563030920829086</v>
      </c>
    </row>
    <row r="54" spans="1:3" x14ac:dyDescent="0.25">
      <c r="A54" s="25" t="s">
        <v>322</v>
      </c>
      <c r="B54" s="25">
        <v>211</v>
      </c>
      <c r="C54" s="26">
        <f>B54/$B$56</f>
        <v>7.169554875976894E-2</v>
      </c>
    </row>
    <row r="55" spans="1:3" x14ac:dyDescent="0.25">
      <c r="A55" s="25" t="s">
        <v>321</v>
      </c>
      <c r="B55" s="25">
        <v>126</v>
      </c>
      <c r="C55" s="26">
        <f>B55/$B$56</f>
        <v>4.2813455657492352E-2</v>
      </c>
    </row>
    <row r="56" spans="1:3" x14ac:dyDescent="0.25">
      <c r="A56" s="25" t="s">
        <v>153</v>
      </c>
      <c r="B56" s="25">
        <f>SUM(B52:B55)</f>
        <v>2943</v>
      </c>
      <c r="C56" s="26"/>
    </row>
  </sheetData>
  <hyperlinks>
    <hyperlink ref="B1" location="Introduction!A1" display="&lt; back to introduction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54"/>
  <sheetViews>
    <sheetView zoomScale="90" zoomScaleNormal="90" workbookViewId="0">
      <selection activeCell="B1" sqref="B1"/>
    </sheetView>
  </sheetViews>
  <sheetFormatPr defaultRowHeight="15" x14ac:dyDescent="0.25"/>
  <cols>
    <col min="1" max="1" width="35" bestFit="1" customWidth="1"/>
    <col min="3" max="3" width="11.28515625" bestFit="1" customWidth="1"/>
    <col min="4" max="4" width="12.5703125" bestFit="1" customWidth="1"/>
    <col min="5" max="5" width="49.7109375" bestFit="1" customWidth="1"/>
    <col min="9" max="9" width="60.5703125" bestFit="1" customWidth="1"/>
    <col min="11" max="11" width="18.28515625" bestFit="1" customWidth="1"/>
  </cols>
  <sheetData>
    <row r="1" spans="1:5" ht="15.75" x14ac:dyDescent="0.25">
      <c r="A1" s="18" t="s">
        <v>244</v>
      </c>
      <c r="B1" s="17" t="s">
        <v>269</v>
      </c>
    </row>
    <row r="3" spans="1:5" x14ac:dyDescent="0.25">
      <c r="A3" s="5" t="s">
        <v>159</v>
      </c>
      <c r="B3" s="25">
        <v>22.2</v>
      </c>
    </row>
    <row r="5" spans="1:5" x14ac:dyDescent="0.25">
      <c r="A5" s="5" t="s">
        <v>453</v>
      </c>
      <c r="B5" s="5" t="s">
        <v>143</v>
      </c>
      <c r="C5" s="5" t="s">
        <v>147</v>
      </c>
      <c r="E5" s="24" t="s">
        <v>452</v>
      </c>
    </row>
    <row r="6" spans="1:5" x14ac:dyDescent="0.25">
      <c r="A6" s="25" t="s">
        <v>164</v>
      </c>
      <c r="B6" s="25">
        <v>191</v>
      </c>
      <c r="C6" s="26">
        <f>B6/SUM($B$6:$B$10)</f>
        <v>7.4002324680356446E-2</v>
      </c>
      <c r="E6" t="s">
        <v>455</v>
      </c>
    </row>
    <row r="7" spans="1:5" x14ac:dyDescent="0.25">
      <c r="A7" s="25" t="s">
        <v>163</v>
      </c>
      <c r="B7" s="25">
        <v>454</v>
      </c>
      <c r="C7" s="26">
        <f t="shared" ref="C7:C10" si="0">B7/SUM($B$6:$B$10)</f>
        <v>0.17590081363812476</v>
      </c>
      <c r="E7" t="s">
        <v>454</v>
      </c>
    </row>
    <row r="8" spans="1:5" x14ac:dyDescent="0.25">
      <c r="A8" s="25" t="s">
        <v>162</v>
      </c>
      <c r="B8" s="25">
        <v>890</v>
      </c>
      <c r="C8" s="26">
        <f t="shared" si="0"/>
        <v>0.34482758620689657</v>
      </c>
    </row>
    <row r="9" spans="1:5" x14ac:dyDescent="0.25">
      <c r="A9" s="25" t="s">
        <v>161</v>
      </c>
      <c r="B9" s="25">
        <v>901</v>
      </c>
      <c r="C9" s="26">
        <f>B9/SUM($B$6:$B$10)</f>
        <v>0.34908950019372337</v>
      </c>
    </row>
    <row r="10" spans="1:5" x14ac:dyDescent="0.25">
      <c r="A10" s="25" t="s">
        <v>160</v>
      </c>
      <c r="B10" s="25">
        <v>145</v>
      </c>
      <c r="C10" s="26">
        <f t="shared" si="0"/>
        <v>5.6179775280898875E-2</v>
      </c>
    </row>
    <row r="11" spans="1:5" x14ac:dyDescent="0.25">
      <c r="A11" s="25" t="s">
        <v>165</v>
      </c>
      <c r="B11" s="25">
        <v>462</v>
      </c>
      <c r="C11" s="26"/>
    </row>
    <row r="12" spans="1:5" x14ac:dyDescent="0.25">
      <c r="A12" s="15" t="s">
        <v>238</v>
      </c>
      <c r="B12" s="3"/>
      <c r="C12" s="4"/>
    </row>
    <row r="14" spans="1:5" x14ac:dyDescent="0.25">
      <c r="A14" s="5" t="s">
        <v>65</v>
      </c>
      <c r="B14" s="5" t="s">
        <v>143</v>
      </c>
      <c r="C14" s="5" t="s">
        <v>147</v>
      </c>
      <c r="E14" s="24" t="s">
        <v>457</v>
      </c>
    </row>
    <row r="15" spans="1:5" x14ac:dyDescent="0.25">
      <c r="A15" s="25" t="s">
        <v>345</v>
      </c>
      <c r="B15" s="25">
        <v>34</v>
      </c>
      <c r="C15" s="26"/>
    </row>
    <row r="16" spans="1:5" x14ac:dyDescent="0.25">
      <c r="A16" s="25" t="s">
        <v>168</v>
      </c>
      <c r="B16" s="25">
        <v>1905</v>
      </c>
      <c r="C16" s="26">
        <f>B16/($B$19-$B$15)</f>
        <v>0.63310069790628121</v>
      </c>
    </row>
    <row r="17" spans="1:5" x14ac:dyDescent="0.25">
      <c r="A17" s="25" t="s">
        <v>167</v>
      </c>
      <c r="B17" s="25">
        <v>572</v>
      </c>
      <c r="C17" s="26">
        <f t="shared" ref="C17:C18" si="1">B17/($B$19-$B$15)</f>
        <v>0.19009637753406447</v>
      </c>
    </row>
    <row r="18" spans="1:5" x14ac:dyDescent="0.25">
      <c r="A18" s="25" t="s">
        <v>166</v>
      </c>
      <c r="B18" s="25">
        <v>532</v>
      </c>
      <c r="C18" s="26">
        <f t="shared" si="1"/>
        <v>0.17680292455965438</v>
      </c>
    </row>
    <row r="19" spans="1:5" x14ac:dyDescent="0.25">
      <c r="A19" s="25" t="s">
        <v>19</v>
      </c>
      <c r="B19" s="25">
        <f>SUM(B15:B18)</f>
        <v>3043</v>
      </c>
      <c r="C19" s="26"/>
    </row>
    <row r="21" spans="1:5" x14ac:dyDescent="0.25">
      <c r="A21" s="5" t="s">
        <v>66</v>
      </c>
      <c r="B21" s="5" t="s">
        <v>143</v>
      </c>
      <c r="C21" s="5" t="s">
        <v>147</v>
      </c>
      <c r="E21" s="24" t="s">
        <v>457</v>
      </c>
    </row>
    <row r="22" spans="1:5" x14ac:dyDescent="0.25">
      <c r="A22" s="25" t="s">
        <v>345</v>
      </c>
      <c r="B22" s="25">
        <v>64</v>
      </c>
      <c r="C22" s="26"/>
    </row>
    <row r="23" spans="1:5" x14ac:dyDescent="0.25">
      <c r="A23" s="25" t="s">
        <v>168</v>
      </c>
      <c r="B23" s="25">
        <v>1772</v>
      </c>
      <c r="C23" s="26">
        <f>B23/($B$26-$B$22)</f>
        <v>0.59483048002685468</v>
      </c>
    </row>
    <row r="24" spans="1:5" x14ac:dyDescent="0.25">
      <c r="A24" s="25" t="s">
        <v>167</v>
      </c>
      <c r="B24" s="25">
        <v>633</v>
      </c>
      <c r="C24" s="26">
        <f t="shared" ref="C24:C25" si="2">B24/($B$26-$B$22)</f>
        <v>0.21248741188318226</v>
      </c>
    </row>
    <row r="25" spans="1:5" x14ac:dyDescent="0.25">
      <c r="A25" s="25" t="s">
        <v>166</v>
      </c>
      <c r="B25" s="25">
        <v>574</v>
      </c>
      <c r="C25" s="26">
        <f t="shared" si="2"/>
        <v>0.19268210808996308</v>
      </c>
    </row>
    <row r="26" spans="1:5" x14ac:dyDescent="0.25">
      <c r="A26" s="25" t="s">
        <v>19</v>
      </c>
      <c r="B26" s="25">
        <f>SUM(B22:B25)</f>
        <v>3043</v>
      </c>
      <c r="C26" s="26"/>
    </row>
    <row r="28" spans="1:5" x14ac:dyDescent="0.25">
      <c r="A28" s="5" t="s">
        <v>67</v>
      </c>
      <c r="B28" s="5" t="s">
        <v>143</v>
      </c>
      <c r="C28" s="5" t="s">
        <v>147</v>
      </c>
      <c r="E28" s="24" t="s">
        <v>457</v>
      </c>
    </row>
    <row r="29" spans="1:5" x14ac:dyDescent="0.25">
      <c r="A29" s="25" t="s">
        <v>345</v>
      </c>
      <c r="B29" s="25">
        <v>58</v>
      </c>
      <c r="C29" s="26"/>
    </row>
    <row r="30" spans="1:5" x14ac:dyDescent="0.25">
      <c r="A30" s="25" t="s">
        <v>168</v>
      </c>
      <c r="B30" s="25">
        <v>1778</v>
      </c>
      <c r="C30" s="26">
        <f>B30/($B$33-$B$29)</f>
        <v>0.59564489112227803</v>
      </c>
    </row>
    <row r="31" spans="1:5" x14ac:dyDescent="0.25">
      <c r="A31" s="25" t="s">
        <v>167</v>
      </c>
      <c r="B31" s="25">
        <v>701</v>
      </c>
      <c r="C31" s="26">
        <f t="shared" ref="C31:C32" si="3">B31/($B$33-$B$29)</f>
        <v>0.23484087102177553</v>
      </c>
    </row>
    <row r="32" spans="1:5" x14ac:dyDescent="0.25">
      <c r="A32" s="25" t="s">
        <v>166</v>
      </c>
      <c r="B32" s="25">
        <v>506</v>
      </c>
      <c r="C32" s="26">
        <f t="shared" si="3"/>
        <v>0.16951423785594641</v>
      </c>
    </row>
    <row r="33" spans="1:3" x14ac:dyDescent="0.25">
      <c r="A33" s="25" t="s">
        <v>19</v>
      </c>
      <c r="B33" s="25">
        <f>SUM(B29:B32)</f>
        <v>3043</v>
      </c>
      <c r="C33" s="26"/>
    </row>
    <row r="35" spans="1:3" x14ac:dyDescent="0.25">
      <c r="A35" s="5" t="s">
        <v>368</v>
      </c>
      <c r="B35" s="5" t="s">
        <v>143</v>
      </c>
      <c r="C35" s="5" t="s">
        <v>147</v>
      </c>
    </row>
    <row r="36" spans="1:3" x14ac:dyDescent="0.25">
      <c r="A36" s="25" t="s">
        <v>345</v>
      </c>
      <c r="B36" s="25">
        <v>20</v>
      </c>
      <c r="C36" s="26"/>
    </row>
    <row r="37" spans="1:3" x14ac:dyDescent="0.25">
      <c r="A37" s="25" t="s">
        <v>369</v>
      </c>
      <c r="B37" s="25">
        <v>1636</v>
      </c>
      <c r="C37" s="26">
        <f>B37/($B$40-$B$36)</f>
        <v>0.541184254052266</v>
      </c>
    </row>
    <row r="38" spans="1:3" x14ac:dyDescent="0.25">
      <c r="A38" s="25" t="s">
        <v>52</v>
      </c>
      <c r="B38" s="25">
        <v>964</v>
      </c>
      <c r="C38" s="26">
        <f t="shared" ref="C38:C39" si="4">B38/($B$40-$B$36)</f>
        <v>0.31888852133642076</v>
      </c>
    </row>
    <row r="39" spans="1:3" x14ac:dyDescent="0.25">
      <c r="A39" s="25" t="s">
        <v>367</v>
      </c>
      <c r="B39" s="25">
        <v>423</v>
      </c>
      <c r="C39" s="26">
        <f t="shared" si="4"/>
        <v>0.13992722461131327</v>
      </c>
    </row>
    <row r="40" spans="1:3" x14ac:dyDescent="0.25">
      <c r="A40" s="25" t="s">
        <v>19</v>
      </c>
      <c r="B40" s="25">
        <f>SUM(B36:B39)</f>
        <v>3043</v>
      </c>
      <c r="C40" s="26"/>
    </row>
    <row r="42" spans="1:3" x14ac:dyDescent="0.25">
      <c r="A42" s="5" t="s">
        <v>370</v>
      </c>
      <c r="B42" s="5" t="s">
        <v>143</v>
      </c>
      <c r="C42" s="5" t="s">
        <v>147</v>
      </c>
    </row>
    <row r="43" spans="1:3" x14ac:dyDescent="0.25">
      <c r="A43" s="25" t="s">
        <v>345</v>
      </c>
      <c r="B43" s="25">
        <v>26</v>
      </c>
      <c r="C43" s="26"/>
    </row>
    <row r="44" spans="1:3" x14ac:dyDescent="0.25">
      <c r="A44" s="25" t="s">
        <v>369</v>
      </c>
      <c r="B44" s="25">
        <v>1623</v>
      </c>
      <c r="C44" s="26">
        <f>B44/($B$47-$B$43)</f>
        <v>0.53795160755717597</v>
      </c>
    </row>
    <row r="45" spans="1:3" x14ac:dyDescent="0.25">
      <c r="A45" s="25" t="s">
        <v>52</v>
      </c>
      <c r="B45" s="25">
        <v>1067</v>
      </c>
      <c r="C45" s="26">
        <f t="shared" ref="C45:C46" si="5">B45/($B$47-$B$43)</f>
        <v>0.35366257872058338</v>
      </c>
    </row>
    <row r="46" spans="1:3" x14ac:dyDescent="0.25">
      <c r="A46" s="25" t="s">
        <v>367</v>
      </c>
      <c r="B46" s="25">
        <v>327</v>
      </c>
      <c r="C46" s="26">
        <f t="shared" si="5"/>
        <v>0.10838581372224064</v>
      </c>
    </row>
    <row r="47" spans="1:3" x14ac:dyDescent="0.25">
      <c r="A47" s="25" t="s">
        <v>19</v>
      </c>
      <c r="B47" s="25">
        <f>SUM(B43:B46)</f>
        <v>3043</v>
      </c>
      <c r="C47" s="26"/>
    </row>
    <row r="49" spans="1:3" x14ac:dyDescent="0.25">
      <c r="A49" s="5" t="s">
        <v>371</v>
      </c>
      <c r="B49" s="5" t="s">
        <v>143</v>
      </c>
      <c r="C49" s="5" t="s">
        <v>147</v>
      </c>
    </row>
    <row r="50" spans="1:3" x14ac:dyDescent="0.25">
      <c r="A50" s="25" t="s">
        <v>345</v>
      </c>
      <c r="B50" s="25">
        <v>32</v>
      </c>
      <c r="C50" s="26"/>
    </row>
    <row r="51" spans="1:3" x14ac:dyDescent="0.25">
      <c r="A51" s="25" t="s">
        <v>369</v>
      </c>
      <c r="B51" s="25">
        <v>1670</v>
      </c>
      <c r="C51" s="26">
        <f>B51/($B$54-$B$50)</f>
        <v>0.55463301228827633</v>
      </c>
    </row>
    <row r="52" spans="1:3" x14ac:dyDescent="0.25">
      <c r="A52" s="25" t="s">
        <v>52</v>
      </c>
      <c r="B52" s="25">
        <v>912</v>
      </c>
      <c r="C52" s="26">
        <f t="shared" ref="C52:C53" si="6">B52/($B$54-$B$50)</f>
        <v>0.30288940551311855</v>
      </c>
    </row>
    <row r="53" spans="1:3" x14ac:dyDescent="0.25">
      <c r="A53" s="25" t="s">
        <v>367</v>
      </c>
      <c r="B53" s="25">
        <v>429</v>
      </c>
      <c r="C53" s="26">
        <f t="shared" si="6"/>
        <v>0.14247758219860512</v>
      </c>
    </row>
    <row r="54" spans="1:3" x14ac:dyDescent="0.25">
      <c r="A54" s="25" t="s">
        <v>19</v>
      </c>
      <c r="B54" s="25">
        <f>SUM(B50:B53)</f>
        <v>3043</v>
      </c>
      <c r="C54" s="26"/>
    </row>
  </sheetData>
  <hyperlinks>
    <hyperlink ref="B1" location="Introduction!A1" display="&lt; back to introduction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O103"/>
  <sheetViews>
    <sheetView topLeftCell="A76" zoomScale="90" zoomScaleNormal="90" workbookViewId="0">
      <selection activeCell="B1" sqref="B1"/>
    </sheetView>
  </sheetViews>
  <sheetFormatPr defaultRowHeight="15" x14ac:dyDescent="0.25"/>
  <cols>
    <col min="1" max="1" width="40" customWidth="1"/>
    <col min="3" max="3" width="11.28515625" bestFit="1" customWidth="1"/>
    <col min="4" max="4" width="12.5703125" bestFit="1" customWidth="1"/>
    <col min="5" max="5" width="40.5703125" bestFit="1" customWidth="1"/>
    <col min="6" max="6" width="6.28515625" bestFit="1" customWidth="1"/>
    <col min="7" max="7" width="10.5703125" bestFit="1" customWidth="1"/>
    <col min="9" max="9" width="22.85546875" bestFit="1" customWidth="1"/>
    <col min="10" max="10" width="6.28515625" bestFit="1" customWidth="1"/>
    <col min="11" max="11" width="18.28515625" bestFit="1" customWidth="1"/>
    <col min="13" max="13" width="60.5703125" bestFit="1" customWidth="1"/>
    <col min="17" max="17" width="17.5703125" bestFit="1" customWidth="1"/>
  </cols>
  <sheetData>
    <row r="1" spans="1:15" ht="15.75" x14ac:dyDescent="0.25">
      <c r="A1" s="18" t="s">
        <v>270</v>
      </c>
      <c r="B1" s="17" t="s">
        <v>269</v>
      </c>
    </row>
    <row r="3" spans="1:15" x14ac:dyDescent="0.25">
      <c r="A3" s="5" t="s">
        <v>431</v>
      </c>
      <c r="B3" s="5" t="s">
        <v>143</v>
      </c>
      <c r="C3" s="5" t="s">
        <v>147</v>
      </c>
      <c r="E3" s="11" t="s">
        <v>437</v>
      </c>
      <c r="F3" s="11" t="s">
        <v>143</v>
      </c>
      <c r="G3" s="11" t="s">
        <v>146</v>
      </c>
    </row>
    <row r="4" spans="1:15" x14ac:dyDescent="0.25">
      <c r="A4" s="25" t="s">
        <v>48</v>
      </c>
      <c r="B4" s="25">
        <v>427</v>
      </c>
      <c r="C4" s="26">
        <f>B4/($B$8-$B$7)</f>
        <v>0.14106375949785266</v>
      </c>
      <c r="E4" s="40" t="s">
        <v>432</v>
      </c>
      <c r="F4" s="25">
        <v>193</v>
      </c>
      <c r="G4" s="26">
        <f>F4/$F$9</f>
        <v>0.46844660194174759</v>
      </c>
    </row>
    <row r="5" spans="1:15" x14ac:dyDescent="0.25">
      <c r="A5" s="25" t="s">
        <v>46</v>
      </c>
      <c r="B5" s="25">
        <v>2468</v>
      </c>
      <c r="C5" s="26">
        <f>B5/($B$8-$B$7)</f>
        <v>0.8153287082920383</v>
      </c>
      <c r="E5" s="40" t="s">
        <v>433</v>
      </c>
      <c r="F5" s="25">
        <v>41</v>
      </c>
      <c r="G5" s="26">
        <f>F5/$F$9</f>
        <v>9.9514563106796114E-2</v>
      </c>
    </row>
    <row r="6" spans="1:15" x14ac:dyDescent="0.25">
      <c r="A6" s="25" t="s">
        <v>316</v>
      </c>
      <c r="B6" s="25">
        <v>132</v>
      </c>
      <c r="C6" s="26">
        <f>B6/($B$8-$B$7)</f>
        <v>4.3607532210109018E-2</v>
      </c>
      <c r="E6" s="40" t="s">
        <v>434</v>
      </c>
      <c r="F6" s="25">
        <v>26</v>
      </c>
      <c r="G6" s="26">
        <f>F6/$F$9</f>
        <v>6.3106796116504854E-2</v>
      </c>
    </row>
    <row r="7" spans="1:15" x14ac:dyDescent="0.25">
      <c r="A7" s="25" t="s">
        <v>345</v>
      </c>
      <c r="B7" s="25">
        <v>16</v>
      </c>
      <c r="C7" s="26"/>
      <c r="E7" s="40" t="s">
        <v>435</v>
      </c>
      <c r="F7" s="25">
        <v>80</v>
      </c>
      <c r="G7" s="26">
        <f>F7/$F$9</f>
        <v>0.1941747572815534</v>
      </c>
    </row>
    <row r="8" spans="1:15" x14ac:dyDescent="0.25">
      <c r="A8" s="25" t="s">
        <v>19</v>
      </c>
      <c r="B8" s="25">
        <f>SUM(B4:B7)</f>
        <v>3043</v>
      </c>
      <c r="C8" s="26"/>
      <c r="E8" s="40" t="s">
        <v>436</v>
      </c>
      <c r="F8" s="25">
        <v>72</v>
      </c>
      <c r="G8" s="26">
        <f>F8/$F$9</f>
        <v>0.17475728155339806</v>
      </c>
      <c r="I8" s="5" t="s">
        <v>447</v>
      </c>
      <c r="J8" s="5" t="s">
        <v>143</v>
      </c>
      <c r="K8" s="5" t="s">
        <v>146</v>
      </c>
      <c r="M8" s="5" t="s">
        <v>150</v>
      </c>
      <c r="N8" s="5" t="s">
        <v>143</v>
      </c>
      <c r="O8" s="5" t="s">
        <v>149</v>
      </c>
    </row>
    <row r="9" spans="1:15" x14ac:dyDescent="0.25">
      <c r="E9" s="40" t="s">
        <v>153</v>
      </c>
      <c r="F9" s="25">
        <f>SUM(F4:F8)</f>
        <v>412</v>
      </c>
      <c r="G9" s="25"/>
      <c r="I9" s="25" t="s">
        <v>68</v>
      </c>
      <c r="J9" s="25">
        <v>147</v>
      </c>
      <c r="K9" s="26">
        <f>J9/$J$11</f>
        <v>0.36386138613861385</v>
      </c>
      <c r="M9" s="25" t="s">
        <v>71</v>
      </c>
      <c r="N9" s="25">
        <v>82</v>
      </c>
      <c r="O9" s="34">
        <f>N9/($N$12-$N$11)</f>
        <v>0.50306748466257667</v>
      </c>
    </row>
    <row r="10" spans="1:15" x14ac:dyDescent="0.25">
      <c r="I10" s="25" t="s">
        <v>445</v>
      </c>
      <c r="J10" s="25">
        <v>257</v>
      </c>
      <c r="K10" s="26">
        <f>J10/$J$11</f>
        <v>0.63613861386138615</v>
      </c>
      <c r="M10" s="25" t="s">
        <v>72</v>
      </c>
      <c r="N10" s="25">
        <v>81</v>
      </c>
      <c r="O10" s="34">
        <f>N10/($N$12-$N$11)</f>
        <v>0.49693251533742333</v>
      </c>
    </row>
    <row r="11" spans="1:15" x14ac:dyDescent="0.25">
      <c r="A11" s="5" t="s">
        <v>438</v>
      </c>
      <c r="B11" s="5" t="s">
        <v>143</v>
      </c>
      <c r="C11" s="5" t="s">
        <v>147</v>
      </c>
      <c r="E11" s="11" t="s">
        <v>439</v>
      </c>
      <c r="F11" s="11" t="s">
        <v>143</v>
      </c>
      <c r="G11" s="11" t="s">
        <v>146</v>
      </c>
      <c r="I11" s="25" t="s">
        <v>153</v>
      </c>
      <c r="J11" s="25">
        <f>SUM(J9:J10)</f>
        <v>404</v>
      </c>
      <c r="K11" s="26"/>
      <c r="M11" s="25" t="s">
        <v>345</v>
      </c>
      <c r="N11" s="25">
        <v>2880</v>
      </c>
      <c r="O11" s="34"/>
    </row>
    <row r="12" spans="1:15" x14ac:dyDescent="0.25">
      <c r="A12" s="25" t="s">
        <v>48</v>
      </c>
      <c r="B12" s="25">
        <v>889</v>
      </c>
      <c r="C12" s="26">
        <f>B12/($B$16-$B$15)</f>
        <v>0.29437086092715231</v>
      </c>
      <c r="E12" s="40" t="s">
        <v>440</v>
      </c>
      <c r="F12" s="41">
        <v>471</v>
      </c>
      <c r="G12" s="26">
        <f>F12/$F$17</f>
        <v>0.52743561030235164</v>
      </c>
      <c r="M12" s="25" t="s">
        <v>19</v>
      </c>
      <c r="N12" s="25">
        <f>SUM(N9:N11)</f>
        <v>3043</v>
      </c>
      <c r="O12" s="34"/>
    </row>
    <row r="13" spans="1:15" x14ac:dyDescent="0.25">
      <c r="A13" s="25" t="s">
        <v>46</v>
      </c>
      <c r="B13" s="25">
        <v>1942</v>
      </c>
      <c r="C13" s="26">
        <f>B13/($B$16-$B$15)</f>
        <v>0.64304635761589402</v>
      </c>
      <c r="E13" s="40" t="s">
        <v>441</v>
      </c>
      <c r="F13" s="41">
        <v>88</v>
      </c>
      <c r="G13" s="26">
        <f t="shared" ref="G13:G16" si="0">F13/$F$17</f>
        <v>9.8544232922732358E-2</v>
      </c>
    </row>
    <row r="14" spans="1:15" x14ac:dyDescent="0.25">
      <c r="A14" s="25" t="s">
        <v>316</v>
      </c>
      <c r="B14" s="25">
        <v>189</v>
      </c>
      <c r="C14" s="26">
        <f>B14/($B$16-$B$15)</f>
        <v>6.2582781456953646E-2</v>
      </c>
      <c r="E14" s="40" t="s">
        <v>442</v>
      </c>
      <c r="F14" s="41">
        <v>98</v>
      </c>
      <c r="G14" s="26">
        <f t="shared" si="0"/>
        <v>0.10974244120940649</v>
      </c>
    </row>
    <row r="15" spans="1:15" x14ac:dyDescent="0.25">
      <c r="A15" s="25" t="s">
        <v>345</v>
      </c>
      <c r="B15" s="25">
        <v>13</v>
      </c>
      <c r="C15" s="26"/>
      <c r="E15" s="40" t="s">
        <v>443</v>
      </c>
      <c r="F15" s="41">
        <v>71</v>
      </c>
      <c r="G15" s="26">
        <f t="shared" si="0"/>
        <v>7.9507278835386344E-2</v>
      </c>
    </row>
    <row r="16" spans="1:15" x14ac:dyDescent="0.25">
      <c r="A16" s="25" t="s">
        <v>19</v>
      </c>
      <c r="B16" s="25">
        <f>SUM(B12:B15)</f>
        <v>3033</v>
      </c>
      <c r="C16" s="26"/>
      <c r="E16" s="40" t="s">
        <v>444</v>
      </c>
      <c r="F16" s="41">
        <v>165</v>
      </c>
      <c r="G16" s="26">
        <f t="shared" si="0"/>
        <v>0.18477043673012317</v>
      </c>
    </row>
    <row r="17" spans="1:7" x14ac:dyDescent="0.25">
      <c r="E17" s="40" t="s">
        <v>153</v>
      </c>
      <c r="F17" s="25">
        <f>SUM(F12:F16)</f>
        <v>893</v>
      </c>
      <c r="G17" s="25"/>
    </row>
    <row r="19" spans="1:7" x14ac:dyDescent="0.25">
      <c r="A19" s="5" t="s">
        <v>169</v>
      </c>
      <c r="B19" s="5" t="s">
        <v>143</v>
      </c>
      <c r="C19" s="5" t="s">
        <v>147</v>
      </c>
    </row>
    <row r="20" spans="1:7" x14ac:dyDescent="0.25">
      <c r="A20" s="25" t="s">
        <v>48</v>
      </c>
      <c r="B20" s="25">
        <v>1387</v>
      </c>
      <c r="C20" s="26">
        <f>B20/($B$24-$B$23)</f>
        <v>0.4585123966942149</v>
      </c>
    </row>
    <row r="21" spans="1:7" x14ac:dyDescent="0.25">
      <c r="A21" s="25" t="s">
        <v>46</v>
      </c>
      <c r="B21" s="25">
        <v>1480</v>
      </c>
      <c r="C21" s="26">
        <f>B21/($B$24-$B$23)</f>
        <v>0.48925619834710743</v>
      </c>
    </row>
    <row r="22" spans="1:7" x14ac:dyDescent="0.25">
      <c r="A22" s="25" t="s">
        <v>316</v>
      </c>
      <c r="B22" s="25">
        <v>158</v>
      </c>
      <c r="C22" s="26">
        <f>B22/($B$24-$B$23)</f>
        <v>5.2231404958677688E-2</v>
      </c>
    </row>
    <row r="23" spans="1:7" x14ac:dyDescent="0.25">
      <c r="A23" s="25" t="s">
        <v>345</v>
      </c>
      <c r="B23" s="25">
        <v>18</v>
      </c>
      <c r="C23" s="26"/>
    </row>
    <row r="24" spans="1:7" x14ac:dyDescent="0.25">
      <c r="A24" s="25" t="s">
        <v>19</v>
      </c>
      <c r="B24" s="25">
        <f>SUM(B20:B23)</f>
        <v>3043</v>
      </c>
      <c r="C24" s="26"/>
    </row>
    <row r="26" spans="1:7" x14ac:dyDescent="0.25">
      <c r="A26" s="5" t="s">
        <v>78</v>
      </c>
      <c r="B26" s="5" t="s">
        <v>143</v>
      </c>
      <c r="C26" s="5" t="s">
        <v>146</v>
      </c>
      <c r="D26" s="5" t="s">
        <v>148</v>
      </c>
    </row>
    <row r="27" spans="1:7" x14ac:dyDescent="0.25">
      <c r="A27" s="25" t="s">
        <v>75</v>
      </c>
      <c r="B27" s="25">
        <v>219</v>
      </c>
      <c r="C27" s="26">
        <f t="shared" ref="C27:C33" si="1">B27/$B$33</f>
        <v>7.1968452185343409E-2</v>
      </c>
      <c r="D27" s="26">
        <f>B27/($B$33-$B$32)</f>
        <v>0.15892597968069666</v>
      </c>
    </row>
    <row r="28" spans="1:7" x14ac:dyDescent="0.25">
      <c r="A28" s="25" t="s">
        <v>77</v>
      </c>
      <c r="B28" s="25">
        <v>609</v>
      </c>
      <c r="C28" s="26">
        <f t="shared" si="1"/>
        <v>0.20013144922773579</v>
      </c>
      <c r="D28" s="26">
        <f>B28/($B$33-$B$32)</f>
        <v>0.44194484760522496</v>
      </c>
    </row>
    <row r="29" spans="1:7" x14ac:dyDescent="0.25">
      <c r="A29" s="25" t="s">
        <v>73</v>
      </c>
      <c r="B29" s="25">
        <v>306</v>
      </c>
      <c r="C29" s="26">
        <f t="shared" si="1"/>
        <v>0.1005586592178771</v>
      </c>
      <c r="D29" s="26">
        <f>B29/($B$33-$B$32)</f>
        <v>0.22206095791001451</v>
      </c>
    </row>
    <row r="30" spans="1:7" x14ac:dyDescent="0.25">
      <c r="A30" s="25" t="s">
        <v>74</v>
      </c>
      <c r="B30" s="25">
        <v>163</v>
      </c>
      <c r="C30" s="26">
        <f t="shared" si="1"/>
        <v>5.3565560302333226E-2</v>
      </c>
      <c r="D30" s="26">
        <f>B30/($B$33-$B$32)</f>
        <v>0.11828737300435414</v>
      </c>
    </row>
    <row r="31" spans="1:7" x14ac:dyDescent="0.25">
      <c r="A31" s="25" t="s">
        <v>76</v>
      </c>
      <c r="B31" s="25">
        <v>81</v>
      </c>
      <c r="C31" s="26">
        <f t="shared" si="1"/>
        <v>2.6618468616496877E-2</v>
      </c>
      <c r="D31" s="26">
        <f>B31/($B$33-$B$32)</f>
        <v>5.8780841799709722E-2</v>
      </c>
      <c r="E31" s="14"/>
    </row>
    <row r="32" spans="1:7" x14ac:dyDescent="0.25">
      <c r="A32" s="25" t="s">
        <v>345</v>
      </c>
      <c r="B32" s="25">
        <v>1665</v>
      </c>
      <c r="C32" s="26">
        <f t="shared" si="1"/>
        <v>0.5471574104502136</v>
      </c>
      <c r="D32" s="25"/>
    </row>
    <row r="33" spans="1:11" x14ac:dyDescent="0.25">
      <c r="A33" s="25" t="s">
        <v>19</v>
      </c>
      <c r="B33" s="25">
        <f>SUM(B27:B32)</f>
        <v>3043</v>
      </c>
      <c r="C33" s="26">
        <f t="shared" si="1"/>
        <v>1</v>
      </c>
      <c r="D33" s="25"/>
    </row>
    <row r="35" spans="1:11" x14ac:dyDescent="0.25">
      <c r="A35" s="5" t="s">
        <v>155</v>
      </c>
      <c r="B35" s="5" t="s">
        <v>143</v>
      </c>
      <c r="C35" s="5" t="s">
        <v>147</v>
      </c>
      <c r="E35" s="5" t="s">
        <v>213</v>
      </c>
      <c r="F35" s="5" t="s">
        <v>143</v>
      </c>
      <c r="G35" s="5" t="s">
        <v>147</v>
      </c>
      <c r="I35" s="5" t="s">
        <v>214</v>
      </c>
      <c r="J35" s="5" t="s">
        <v>143</v>
      </c>
      <c r="K35" s="5" t="s">
        <v>147</v>
      </c>
    </row>
    <row r="36" spans="1:11" x14ac:dyDescent="0.25">
      <c r="A36" s="44" t="s">
        <v>48</v>
      </c>
      <c r="B36" s="43">
        <v>189</v>
      </c>
      <c r="C36" s="26">
        <f>B36/($B$40-$B$39)</f>
        <v>6.2769843905679176E-2</v>
      </c>
      <c r="E36" s="25" t="s">
        <v>206</v>
      </c>
      <c r="F36" s="25">
        <v>58</v>
      </c>
      <c r="G36" s="26">
        <f>F36/SUM($F$36:$F$39)</f>
        <v>0.32044198895027626</v>
      </c>
      <c r="I36" s="25" t="s">
        <v>206</v>
      </c>
      <c r="J36" s="25">
        <v>36</v>
      </c>
      <c r="K36" s="26">
        <f>J36/SUM($J$36:$J$39)</f>
        <v>0.20571428571428571</v>
      </c>
    </row>
    <row r="37" spans="1:11" x14ac:dyDescent="0.25">
      <c r="A37" s="25" t="s">
        <v>46</v>
      </c>
      <c r="B37" s="25">
        <v>2652</v>
      </c>
      <c r="C37" s="26">
        <f t="shared" ref="C37:C38" si="2">B37/($B$40-$B$39)</f>
        <v>0.88077050813683166</v>
      </c>
      <c r="E37" s="25" t="s">
        <v>52</v>
      </c>
      <c r="F37" s="25">
        <v>20</v>
      </c>
      <c r="G37" s="26">
        <f t="shared" ref="G37:G39" si="3">F37/SUM($F$36:$F$39)</f>
        <v>0.11049723756906077</v>
      </c>
      <c r="I37" s="25" t="s">
        <v>52</v>
      </c>
      <c r="J37" s="25">
        <v>5</v>
      </c>
      <c r="K37" s="26">
        <f t="shared" ref="K37:K39" si="4">J37/SUM($J$36:$J$39)</f>
        <v>2.8571428571428571E-2</v>
      </c>
    </row>
    <row r="38" spans="1:11" x14ac:dyDescent="0.25">
      <c r="A38" s="25" t="s">
        <v>56</v>
      </c>
      <c r="B38" s="25">
        <v>170</v>
      </c>
      <c r="C38" s="26">
        <f t="shared" si="2"/>
        <v>5.6459647957489208E-2</v>
      </c>
      <c r="E38" s="25" t="s">
        <v>45</v>
      </c>
      <c r="F38" s="25">
        <v>72</v>
      </c>
      <c r="G38" s="26">
        <f t="shared" si="3"/>
        <v>0.39779005524861877</v>
      </c>
      <c r="I38" s="25" t="s">
        <v>45</v>
      </c>
      <c r="J38" s="25">
        <v>101</v>
      </c>
      <c r="K38" s="26">
        <f t="shared" si="4"/>
        <v>0.57714285714285718</v>
      </c>
    </row>
    <row r="39" spans="1:11" x14ac:dyDescent="0.25">
      <c r="A39" s="25" t="s">
        <v>345</v>
      </c>
      <c r="B39" s="25">
        <v>32</v>
      </c>
      <c r="C39" s="26"/>
      <c r="E39" s="25" t="s">
        <v>56</v>
      </c>
      <c r="F39" s="25">
        <v>31</v>
      </c>
      <c r="G39" s="26">
        <f t="shared" si="3"/>
        <v>0.17127071823204421</v>
      </c>
      <c r="I39" s="25" t="s">
        <v>56</v>
      </c>
      <c r="J39" s="25">
        <v>33</v>
      </c>
      <c r="K39" s="26">
        <f t="shared" si="4"/>
        <v>0.18857142857142858</v>
      </c>
    </row>
    <row r="40" spans="1:11" x14ac:dyDescent="0.25">
      <c r="A40" s="25" t="s">
        <v>19</v>
      </c>
      <c r="B40" s="25">
        <f>SUM(B36:B39)</f>
        <v>3043</v>
      </c>
      <c r="C40" s="26"/>
      <c r="E40" s="25" t="s">
        <v>19</v>
      </c>
      <c r="F40" s="25">
        <f>SUM(F36:F39)</f>
        <v>181</v>
      </c>
      <c r="G40" s="25"/>
      <c r="I40" s="25" t="s">
        <v>19</v>
      </c>
      <c r="J40" s="25">
        <f>SUM(J36:J39)</f>
        <v>175</v>
      </c>
      <c r="K40" s="25"/>
    </row>
    <row r="42" spans="1:11" x14ac:dyDescent="0.25">
      <c r="A42" s="5" t="s">
        <v>79</v>
      </c>
      <c r="B42" s="5" t="s">
        <v>143</v>
      </c>
      <c r="C42" s="5" t="s">
        <v>147</v>
      </c>
    </row>
    <row r="43" spans="1:11" x14ac:dyDescent="0.25">
      <c r="A43" s="25" t="s">
        <v>46</v>
      </c>
      <c r="B43" s="25">
        <v>445</v>
      </c>
      <c r="C43" s="26">
        <f>B43/($B$47-$B$46)</f>
        <v>0.14744864148442677</v>
      </c>
    </row>
    <row r="44" spans="1:11" x14ac:dyDescent="0.25">
      <c r="A44" s="25" t="s">
        <v>47</v>
      </c>
      <c r="B44" s="25">
        <v>529</v>
      </c>
      <c r="C44" s="26">
        <f t="shared" ref="C44:C45" si="5">B44/($B$47-$B$46)</f>
        <v>0.17528164347249833</v>
      </c>
    </row>
    <row r="45" spans="1:11" x14ac:dyDescent="0.25">
      <c r="A45" s="25" t="s">
        <v>48</v>
      </c>
      <c r="B45" s="25">
        <v>2044</v>
      </c>
      <c r="C45" s="26">
        <f t="shared" si="5"/>
        <v>0.67726971504307487</v>
      </c>
    </row>
    <row r="46" spans="1:11" x14ac:dyDescent="0.25">
      <c r="A46" s="25" t="s">
        <v>345</v>
      </c>
      <c r="B46" s="25">
        <v>25</v>
      </c>
      <c r="C46" s="26"/>
    </row>
    <row r="47" spans="1:11" x14ac:dyDescent="0.25">
      <c r="A47" s="25" t="s">
        <v>19</v>
      </c>
      <c r="B47" s="25">
        <f>SUM(B43:B46)</f>
        <v>3043</v>
      </c>
      <c r="C47" s="26"/>
    </row>
    <row r="49" spans="1:7" x14ac:dyDescent="0.25">
      <c r="A49" s="5" t="s">
        <v>356</v>
      </c>
      <c r="B49" s="5" t="s">
        <v>143</v>
      </c>
      <c r="C49" s="5" t="s">
        <v>147</v>
      </c>
    </row>
    <row r="50" spans="1:7" x14ac:dyDescent="0.25">
      <c r="A50" s="25" t="s">
        <v>56</v>
      </c>
      <c r="B50" s="25">
        <v>64</v>
      </c>
      <c r="C50" s="26">
        <f>B50/($B$54-$B$53)</f>
        <v>2.119205298013245E-2</v>
      </c>
    </row>
    <row r="51" spans="1:7" x14ac:dyDescent="0.25">
      <c r="A51" s="25" t="s">
        <v>46</v>
      </c>
      <c r="B51" s="25">
        <v>2708</v>
      </c>
      <c r="C51" s="26">
        <f t="shared" ref="C51:C52" si="6">B51/($B$54-$B$53)</f>
        <v>0.89668874172185431</v>
      </c>
    </row>
    <row r="52" spans="1:7" x14ac:dyDescent="0.25">
      <c r="A52" s="25" t="s">
        <v>48</v>
      </c>
      <c r="B52" s="25">
        <v>248</v>
      </c>
      <c r="C52" s="26">
        <f t="shared" si="6"/>
        <v>8.211920529801324E-2</v>
      </c>
    </row>
    <row r="53" spans="1:7" x14ac:dyDescent="0.25">
      <c r="A53" s="25" t="s">
        <v>345</v>
      </c>
      <c r="B53" s="25">
        <v>23</v>
      </c>
      <c r="C53" s="26"/>
    </row>
    <row r="54" spans="1:7" x14ac:dyDescent="0.25">
      <c r="A54" s="25" t="s">
        <v>19</v>
      </c>
      <c r="B54" s="25">
        <f>SUM(B50:B53)</f>
        <v>3043</v>
      </c>
      <c r="C54" s="26"/>
    </row>
    <row r="56" spans="1:7" x14ac:dyDescent="0.25">
      <c r="A56" s="5" t="s">
        <v>212</v>
      </c>
      <c r="B56" s="5" t="s">
        <v>143</v>
      </c>
      <c r="C56" s="5" t="s">
        <v>146</v>
      </c>
      <c r="E56" s="5" t="s">
        <v>115</v>
      </c>
      <c r="F56" s="5" t="s">
        <v>143</v>
      </c>
      <c r="G56" s="5" t="s">
        <v>147</v>
      </c>
    </row>
    <row r="57" spans="1:7" x14ac:dyDescent="0.25">
      <c r="A57" s="25" t="s">
        <v>207</v>
      </c>
      <c r="B57" s="25">
        <v>680</v>
      </c>
      <c r="C57" s="26">
        <f>B57/$B$63</f>
        <v>0.22509102946044357</v>
      </c>
      <c r="E57" s="25" t="s">
        <v>327</v>
      </c>
      <c r="F57" s="25">
        <v>55</v>
      </c>
      <c r="G57" s="26"/>
    </row>
    <row r="58" spans="1:7" x14ac:dyDescent="0.25">
      <c r="A58" s="25" t="s">
        <v>208</v>
      </c>
      <c r="B58" s="25">
        <v>1231</v>
      </c>
      <c r="C58" s="26">
        <f t="shared" ref="C58:C63" si="7">B58/$B$63</f>
        <v>0.40748096656736182</v>
      </c>
      <c r="E58" s="25" t="s">
        <v>69</v>
      </c>
      <c r="F58" s="25">
        <f>SUM(B58+B61+B57)</f>
        <v>1948</v>
      </c>
      <c r="G58" s="26">
        <f>SUM(F58/($F$60-$F$57))</f>
        <v>0.65194109772423026</v>
      </c>
    </row>
    <row r="59" spans="1:7" x14ac:dyDescent="0.25">
      <c r="A59" s="25" t="s">
        <v>209</v>
      </c>
      <c r="B59" s="25">
        <v>38</v>
      </c>
      <c r="C59" s="26">
        <f t="shared" si="7"/>
        <v>1.2578616352201259E-2</v>
      </c>
      <c r="E59" s="25" t="s">
        <v>70</v>
      </c>
      <c r="F59" s="25">
        <f>SUM(B59+B62)</f>
        <v>1040</v>
      </c>
      <c r="G59" s="26">
        <f>SUM(F59/($F$60-$F$57))</f>
        <v>0.34805890227576974</v>
      </c>
    </row>
    <row r="60" spans="1:7" x14ac:dyDescent="0.25">
      <c r="A60" s="25" t="s">
        <v>141</v>
      </c>
      <c r="B60" s="25">
        <v>33</v>
      </c>
      <c r="C60" s="26">
        <f t="shared" si="7"/>
        <v>1.0923535253227408E-2</v>
      </c>
      <c r="E60" s="25" t="s">
        <v>19</v>
      </c>
      <c r="F60" s="25">
        <f>SUM(F57:F59)</f>
        <v>3043</v>
      </c>
      <c r="G60" s="26"/>
    </row>
    <row r="61" spans="1:7" x14ac:dyDescent="0.25">
      <c r="A61" s="25" t="s">
        <v>210</v>
      </c>
      <c r="B61" s="25">
        <v>37</v>
      </c>
      <c r="C61" s="26">
        <f t="shared" si="7"/>
        <v>1.2247600132406488E-2</v>
      </c>
    </row>
    <row r="62" spans="1:7" x14ac:dyDescent="0.25">
      <c r="A62" s="25" t="s">
        <v>211</v>
      </c>
      <c r="B62" s="25">
        <v>1002</v>
      </c>
      <c r="C62" s="26">
        <f t="shared" si="7"/>
        <v>0.33167825223435948</v>
      </c>
    </row>
    <row r="63" spans="1:7" x14ac:dyDescent="0.25">
      <c r="A63" s="25" t="s">
        <v>19</v>
      </c>
      <c r="B63" s="25">
        <f>SUM(B57:B62)</f>
        <v>3021</v>
      </c>
      <c r="C63" s="26">
        <f t="shared" si="7"/>
        <v>1</v>
      </c>
    </row>
    <row r="65" spans="1:3" x14ac:dyDescent="0.25">
      <c r="A65" s="5" t="s">
        <v>386</v>
      </c>
      <c r="B65" s="5" t="s">
        <v>143</v>
      </c>
      <c r="C65" s="5" t="s">
        <v>147</v>
      </c>
    </row>
    <row r="66" spans="1:3" x14ac:dyDescent="0.25">
      <c r="A66" s="25" t="s">
        <v>379</v>
      </c>
      <c r="B66" s="25">
        <v>48</v>
      </c>
      <c r="C66" s="26">
        <f>B66/($B$80-$B$79)</f>
        <v>1.5920398009950248E-2</v>
      </c>
    </row>
    <row r="67" spans="1:3" x14ac:dyDescent="0.25">
      <c r="A67" s="25" t="s">
        <v>381</v>
      </c>
      <c r="B67" s="25">
        <v>10</v>
      </c>
      <c r="C67" s="26">
        <f t="shared" ref="C67:C78" si="8">B67/($B$80-$B$79)</f>
        <v>3.3167495854063019E-3</v>
      </c>
    </row>
    <row r="68" spans="1:3" x14ac:dyDescent="0.25">
      <c r="A68" s="25" t="s">
        <v>382</v>
      </c>
      <c r="B68" s="25">
        <v>41</v>
      </c>
      <c r="C68" s="26">
        <f t="shared" si="8"/>
        <v>1.3598673300165837E-2</v>
      </c>
    </row>
    <row r="69" spans="1:3" x14ac:dyDescent="0.25">
      <c r="A69" s="25" t="s">
        <v>383</v>
      </c>
      <c r="B69" s="25">
        <v>74</v>
      </c>
      <c r="C69" s="26">
        <f t="shared" si="8"/>
        <v>2.4543946932006632E-2</v>
      </c>
    </row>
    <row r="70" spans="1:3" x14ac:dyDescent="0.25">
      <c r="A70" s="25" t="s">
        <v>384</v>
      </c>
      <c r="B70" s="25">
        <v>183</v>
      </c>
      <c r="C70" s="26">
        <f t="shared" si="8"/>
        <v>6.0696517412935323E-2</v>
      </c>
    </row>
    <row r="71" spans="1:3" x14ac:dyDescent="0.25">
      <c r="A71" s="25" t="s">
        <v>373</v>
      </c>
      <c r="B71" s="25">
        <v>410</v>
      </c>
      <c r="C71" s="26">
        <f t="shared" si="8"/>
        <v>0.13598673300165837</v>
      </c>
    </row>
    <row r="72" spans="1:3" x14ac:dyDescent="0.25">
      <c r="A72" s="25" t="s">
        <v>374</v>
      </c>
      <c r="B72" s="25">
        <v>42</v>
      </c>
      <c r="C72" s="26">
        <f t="shared" si="8"/>
        <v>1.3930348258706468E-2</v>
      </c>
    </row>
    <row r="73" spans="1:3" x14ac:dyDescent="0.25">
      <c r="A73" s="25" t="s">
        <v>375</v>
      </c>
      <c r="B73" s="25">
        <v>106</v>
      </c>
      <c r="C73" s="26">
        <f t="shared" si="8"/>
        <v>3.5157545605306796E-2</v>
      </c>
    </row>
    <row r="74" spans="1:3" x14ac:dyDescent="0.25">
      <c r="A74" s="25" t="s">
        <v>376</v>
      </c>
      <c r="B74" s="25">
        <v>226</v>
      </c>
      <c r="C74" s="26">
        <f t="shared" si="8"/>
        <v>7.4958540630182424E-2</v>
      </c>
    </row>
    <row r="75" spans="1:3" x14ac:dyDescent="0.25">
      <c r="A75" s="25" t="s">
        <v>377</v>
      </c>
      <c r="B75" s="25">
        <v>315</v>
      </c>
      <c r="C75" s="26">
        <f t="shared" si="8"/>
        <v>0.1044776119402985</v>
      </c>
    </row>
    <row r="76" spans="1:3" x14ac:dyDescent="0.25">
      <c r="A76" s="25" t="s">
        <v>378</v>
      </c>
      <c r="B76" s="25">
        <v>121</v>
      </c>
      <c r="C76" s="26">
        <f t="shared" si="8"/>
        <v>4.0132669983416254E-2</v>
      </c>
    </row>
    <row r="77" spans="1:3" x14ac:dyDescent="0.25">
      <c r="A77" s="25" t="s">
        <v>380</v>
      </c>
      <c r="B77" s="25">
        <v>1043</v>
      </c>
      <c r="C77" s="26">
        <f t="shared" si="8"/>
        <v>0.34593698175787729</v>
      </c>
    </row>
    <row r="78" spans="1:3" x14ac:dyDescent="0.25">
      <c r="A78" s="25" t="s">
        <v>385</v>
      </c>
      <c r="B78" s="25">
        <v>396</v>
      </c>
      <c r="C78" s="26">
        <f t="shared" si="8"/>
        <v>0.13134328358208955</v>
      </c>
    </row>
    <row r="79" spans="1:3" x14ac:dyDescent="0.25">
      <c r="A79" s="25" t="s">
        <v>345</v>
      </c>
      <c r="B79" s="25">
        <v>28</v>
      </c>
      <c r="C79" s="26"/>
    </row>
    <row r="80" spans="1:3" x14ac:dyDescent="0.25">
      <c r="A80" s="25" t="s">
        <v>153</v>
      </c>
      <c r="B80" s="25">
        <f>SUM(B66:B79)</f>
        <v>3043</v>
      </c>
      <c r="C80" s="26"/>
    </row>
    <row r="82" spans="1:7" x14ac:dyDescent="0.25">
      <c r="A82" s="5" t="s">
        <v>394</v>
      </c>
      <c r="B82" s="5" t="s">
        <v>143</v>
      </c>
      <c r="C82" s="5" t="s">
        <v>147</v>
      </c>
    </row>
    <row r="83" spans="1:7" x14ac:dyDescent="0.25">
      <c r="A83" s="27" t="s">
        <v>395</v>
      </c>
      <c r="B83" s="25">
        <v>225</v>
      </c>
      <c r="C83" s="26">
        <f t="shared" ref="C83:C90" si="9">B83/($B$92-$B$91)</f>
        <v>7.6739427012278302E-2</v>
      </c>
    </row>
    <row r="84" spans="1:7" x14ac:dyDescent="0.25">
      <c r="A84" s="27" t="s">
        <v>396</v>
      </c>
      <c r="B84" s="25">
        <v>527</v>
      </c>
      <c r="C84" s="26">
        <f t="shared" si="9"/>
        <v>0.17974079126875853</v>
      </c>
    </row>
    <row r="85" spans="1:7" x14ac:dyDescent="0.25">
      <c r="A85" s="27" t="s">
        <v>397</v>
      </c>
      <c r="B85" s="25">
        <v>683</v>
      </c>
      <c r="C85" s="26">
        <f t="shared" si="9"/>
        <v>0.2329467939972715</v>
      </c>
    </row>
    <row r="86" spans="1:7" x14ac:dyDescent="0.25">
      <c r="A86" s="27" t="s">
        <v>398</v>
      </c>
      <c r="B86" s="25">
        <v>470</v>
      </c>
      <c r="C86" s="26">
        <f t="shared" si="9"/>
        <v>0.16030013642564803</v>
      </c>
    </row>
    <row r="87" spans="1:7" x14ac:dyDescent="0.25">
      <c r="A87" s="27" t="s">
        <v>399</v>
      </c>
      <c r="B87" s="25">
        <v>371</v>
      </c>
      <c r="C87" s="26">
        <f t="shared" si="9"/>
        <v>0.12653478854024558</v>
      </c>
    </row>
    <row r="88" spans="1:7" x14ac:dyDescent="0.25">
      <c r="A88" s="27" t="s">
        <v>400</v>
      </c>
      <c r="B88" s="25">
        <v>293</v>
      </c>
      <c r="C88" s="26">
        <f t="shared" si="9"/>
        <v>9.9931787175989092E-2</v>
      </c>
    </row>
    <row r="89" spans="1:7" x14ac:dyDescent="0.25">
      <c r="A89" s="27" t="s">
        <v>401</v>
      </c>
      <c r="B89" s="25">
        <v>117</v>
      </c>
      <c r="C89" s="26">
        <f t="shared" si="9"/>
        <v>3.9904502046384717E-2</v>
      </c>
    </row>
    <row r="90" spans="1:7" x14ac:dyDescent="0.25">
      <c r="A90" s="27" t="s">
        <v>402</v>
      </c>
      <c r="B90" s="25">
        <v>246</v>
      </c>
      <c r="C90" s="26">
        <f t="shared" si="9"/>
        <v>8.390177353342429E-2</v>
      </c>
    </row>
    <row r="91" spans="1:7" x14ac:dyDescent="0.25">
      <c r="A91" s="25" t="s">
        <v>345</v>
      </c>
      <c r="B91" s="25">
        <v>111</v>
      </c>
      <c r="C91" s="26"/>
    </row>
    <row r="92" spans="1:7" x14ac:dyDescent="0.25">
      <c r="A92" s="25" t="s">
        <v>153</v>
      </c>
      <c r="B92" s="25">
        <f>SUM(B83:B91)</f>
        <v>3043</v>
      </c>
      <c r="C92" s="26"/>
    </row>
    <row r="94" spans="1:7" x14ac:dyDescent="0.25">
      <c r="A94" s="5" t="s">
        <v>372</v>
      </c>
      <c r="B94" s="5" t="s">
        <v>143</v>
      </c>
      <c r="C94" s="5" t="s">
        <v>147</v>
      </c>
      <c r="E94" s="5" t="s">
        <v>393</v>
      </c>
      <c r="F94" s="5" t="s">
        <v>143</v>
      </c>
      <c r="G94" s="5" t="s">
        <v>146</v>
      </c>
    </row>
    <row r="95" spans="1:7" x14ac:dyDescent="0.25">
      <c r="A95" s="25" t="s">
        <v>46</v>
      </c>
      <c r="B95" s="25">
        <v>1585</v>
      </c>
      <c r="C95" s="26">
        <f>B95/($B$98-$B$97)</f>
        <v>0.53187919463087252</v>
      </c>
      <c r="E95" s="25" t="s">
        <v>387</v>
      </c>
      <c r="F95" s="25">
        <v>362</v>
      </c>
      <c r="G95" s="26">
        <f t="shared" ref="G95:G103" si="10">F95/$F$103</f>
        <v>0.17295747730530339</v>
      </c>
    </row>
    <row r="96" spans="1:7" x14ac:dyDescent="0.25">
      <c r="A96" s="25" t="s">
        <v>48</v>
      </c>
      <c r="B96" s="25">
        <v>1395</v>
      </c>
      <c r="C96" s="26">
        <f>B96/($B$98-$B$97)</f>
        <v>0.46812080536912754</v>
      </c>
      <c r="E96" s="25" t="s">
        <v>388</v>
      </c>
      <c r="F96" s="25">
        <v>302</v>
      </c>
      <c r="G96" s="26">
        <f t="shared" si="10"/>
        <v>0.14429049211657907</v>
      </c>
    </row>
    <row r="97" spans="1:7" x14ac:dyDescent="0.25">
      <c r="A97" s="25" t="s">
        <v>345</v>
      </c>
      <c r="B97" s="25">
        <v>63</v>
      </c>
      <c r="C97" s="26"/>
      <c r="E97" s="25" t="s">
        <v>389</v>
      </c>
      <c r="F97" s="25">
        <v>157</v>
      </c>
      <c r="G97" s="26">
        <f t="shared" si="10"/>
        <v>7.5011944577161968E-2</v>
      </c>
    </row>
    <row r="98" spans="1:7" x14ac:dyDescent="0.25">
      <c r="A98" s="25" t="s">
        <v>19</v>
      </c>
      <c r="B98" s="25">
        <f>SUM(B95:B97)</f>
        <v>3043</v>
      </c>
      <c r="C98" s="26"/>
      <c r="E98" s="25" t="s">
        <v>390</v>
      </c>
      <c r="F98" s="25">
        <v>179</v>
      </c>
      <c r="G98" s="26">
        <f t="shared" si="10"/>
        <v>8.5523172479694223E-2</v>
      </c>
    </row>
    <row r="99" spans="1:7" x14ac:dyDescent="0.25">
      <c r="E99" s="25" t="s">
        <v>391</v>
      </c>
      <c r="F99" s="25">
        <v>322</v>
      </c>
      <c r="G99" s="26">
        <f t="shared" si="10"/>
        <v>0.15384615384615385</v>
      </c>
    </row>
    <row r="100" spans="1:7" x14ac:dyDescent="0.25">
      <c r="E100" s="25" t="s">
        <v>141</v>
      </c>
      <c r="F100" s="25">
        <v>192</v>
      </c>
      <c r="G100" s="26">
        <f t="shared" si="10"/>
        <v>9.1734352603917824E-2</v>
      </c>
    </row>
    <row r="101" spans="1:7" x14ac:dyDescent="0.25">
      <c r="E101" s="25" t="s">
        <v>392</v>
      </c>
      <c r="F101" s="25">
        <v>484</v>
      </c>
      <c r="G101" s="26">
        <f t="shared" si="10"/>
        <v>0.2312470138557095</v>
      </c>
    </row>
    <row r="102" spans="1:7" x14ac:dyDescent="0.25">
      <c r="E102" s="25" t="s">
        <v>316</v>
      </c>
      <c r="F102" s="25">
        <v>95</v>
      </c>
      <c r="G102" s="26">
        <f t="shared" si="10"/>
        <v>4.5389393215480175E-2</v>
      </c>
    </row>
    <row r="103" spans="1:7" x14ac:dyDescent="0.25">
      <c r="E103" s="25" t="s">
        <v>153</v>
      </c>
      <c r="F103" s="25">
        <f>SUM(F95:F102)</f>
        <v>2093</v>
      </c>
      <c r="G103" s="26">
        <f t="shared" si="10"/>
        <v>1</v>
      </c>
    </row>
  </sheetData>
  <hyperlinks>
    <hyperlink ref="B1" location="Introduction!A1" display="&lt; back to introduction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119"/>
  <sheetViews>
    <sheetView zoomScale="90" zoomScaleNormal="90" workbookViewId="0">
      <selection activeCell="E31" sqref="E31"/>
    </sheetView>
  </sheetViews>
  <sheetFormatPr defaultRowHeight="15" x14ac:dyDescent="0.25"/>
  <cols>
    <col min="1" max="1" width="73.28515625" customWidth="1"/>
    <col min="3" max="3" width="11.5703125" bestFit="1" customWidth="1"/>
    <col min="5" max="5" width="35.5703125" bestFit="1" customWidth="1"/>
    <col min="7" max="7" width="11.5703125" bestFit="1" customWidth="1"/>
    <col min="9" max="9" width="19" bestFit="1" customWidth="1"/>
    <col min="13" max="13" width="15.85546875" bestFit="1" customWidth="1"/>
  </cols>
  <sheetData>
    <row r="1" spans="1:11" ht="15.75" x14ac:dyDescent="0.25">
      <c r="A1" s="18" t="s">
        <v>245</v>
      </c>
      <c r="B1" s="17" t="s">
        <v>269</v>
      </c>
    </row>
    <row r="3" spans="1:11" x14ac:dyDescent="0.25">
      <c r="A3" s="5" t="s">
        <v>80</v>
      </c>
      <c r="B3" s="5" t="s">
        <v>143</v>
      </c>
      <c r="C3" s="5" t="s">
        <v>147</v>
      </c>
      <c r="E3" s="5" t="s">
        <v>81</v>
      </c>
      <c r="F3" s="5" t="s">
        <v>143</v>
      </c>
      <c r="G3" s="5" t="s">
        <v>146</v>
      </c>
      <c r="I3" s="5" t="s">
        <v>82</v>
      </c>
      <c r="J3" s="5" t="s">
        <v>143</v>
      </c>
      <c r="K3" s="5" t="s">
        <v>146</v>
      </c>
    </row>
    <row r="4" spans="1:11" x14ac:dyDescent="0.25">
      <c r="A4" s="25" t="s">
        <v>46</v>
      </c>
      <c r="B4" s="25">
        <v>689</v>
      </c>
      <c r="C4" s="26">
        <f>B4/($B$7-$B$6)</f>
        <v>0.22905585106382978</v>
      </c>
      <c r="E4" s="25" t="s">
        <v>69</v>
      </c>
      <c r="F4" s="25">
        <v>1231</v>
      </c>
      <c r="G4" s="26">
        <f>F4/$F$6</f>
        <v>0.40453499835688467</v>
      </c>
      <c r="I4" s="25" t="s">
        <v>69</v>
      </c>
      <c r="J4" s="25">
        <v>1882</v>
      </c>
      <c r="K4" s="26">
        <f>J4/$J$6</f>
        <v>0.61846861649687812</v>
      </c>
    </row>
    <row r="5" spans="1:11" x14ac:dyDescent="0.25">
      <c r="A5" s="25" t="s">
        <v>48</v>
      </c>
      <c r="B5" s="25">
        <v>2319</v>
      </c>
      <c r="C5" s="26">
        <f>B5/($B$7-$B$6)</f>
        <v>0.77094414893617025</v>
      </c>
      <c r="E5" s="25" t="s">
        <v>70</v>
      </c>
      <c r="F5" s="25">
        <v>1812</v>
      </c>
      <c r="G5" s="26">
        <f t="shared" ref="G5:G6" si="0">F5/$F$6</f>
        <v>0.59546500164311533</v>
      </c>
      <c r="I5" s="25" t="s">
        <v>70</v>
      </c>
      <c r="J5" s="25">
        <v>1161</v>
      </c>
      <c r="K5" s="26">
        <f t="shared" ref="K5:K6" si="1">J5/$J$6</f>
        <v>0.38153138350312193</v>
      </c>
    </row>
    <row r="6" spans="1:11" x14ac:dyDescent="0.25">
      <c r="A6" s="25" t="s">
        <v>345</v>
      </c>
      <c r="B6" s="25">
        <v>35</v>
      </c>
      <c r="C6" s="26"/>
      <c r="E6" s="25" t="s">
        <v>19</v>
      </c>
      <c r="F6" s="25">
        <f>SUM(F4:F5)</f>
        <v>3043</v>
      </c>
      <c r="G6" s="26">
        <f t="shared" si="0"/>
        <v>1</v>
      </c>
      <c r="I6" s="25" t="s">
        <v>19</v>
      </c>
      <c r="J6" s="25">
        <f>SUM(J4:J5)</f>
        <v>3043</v>
      </c>
      <c r="K6" s="26">
        <f t="shared" si="1"/>
        <v>1</v>
      </c>
    </row>
    <row r="7" spans="1:11" x14ac:dyDescent="0.25">
      <c r="A7" s="25" t="s">
        <v>19</v>
      </c>
      <c r="B7" s="25">
        <f>SUM(B4:B6)</f>
        <v>3043</v>
      </c>
      <c r="C7" s="26"/>
    </row>
    <row r="8" spans="1:11" x14ac:dyDescent="0.25">
      <c r="A8" s="7"/>
      <c r="B8" s="7"/>
      <c r="C8" s="8"/>
    </row>
    <row r="9" spans="1:11" x14ac:dyDescent="0.25">
      <c r="A9" s="7"/>
      <c r="B9" s="7"/>
      <c r="C9" s="8"/>
      <c r="E9" s="5" t="s">
        <v>83</v>
      </c>
      <c r="F9" s="5" t="s">
        <v>143</v>
      </c>
      <c r="G9" s="5" t="s">
        <v>146</v>
      </c>
    </row>
    <row r="10" spans="1:11" x14ac:dyDescent="0.25">
      <c r="A10" s="7"/>
      <c r="B10" s="7"/>
      <c r="C10" s="8"/>
      <c r="E10" s="25" t="s">
        <v>69</v>
      </c>
      <c r="F10" s="25">
        <v>1970</v>
      </c>
      <c r="G10" s="26">
        <f>F10/$F$12</f>
        <v>0.64738744659875125</v>
      </c>
    </row>
    <row r="11" spans="1:11" x14ac:dyDescent="0.25">
      <c r="A11" s="7"/>
      <c r="B11" s="7"/>
      <c r="C11" s="8"/>
      <c r="E11" s="25" t="s">
        <v>70</v>
      </c>
      <c r="F11" s="25">
        <v>1073</v>
      </c>
      <c r="G11" s="26">
        <f>F11/$F$12</f>
        <v>0.35261255340124875</v>
      </c>
    </row>
    <row r="12" spans="1:11" x14ac:dyDescent="0.25">
      <c r="A12" s="7"/>
      <c r="B12" s="7"/>
      <c r="C12" s="8"/>
      <c r="E12" s="25" t="s">
        <v>19</v>
      </c>
      <c r="F12" s="25">
        <f>SUM(F10:F11)</f>
        <v>3043</v>
      </c>
      <c r="G12" s="26">
        <f>F12/$F$12</f>
        <v>1</v>
      </c>
    </row>
    <row r="13" spans="1:11" x14ac:dyDescent="0.25">
      <c r="A13" s="7"/>
      <c r="B13" s="7"/>
      <c r="C13" s="8"/>
    </row>
    <row r="14" spans="1:11" x14ac:dyDescent="0.25">
      <c r="A14" s="5" t="s">
        <v>183</v>
      </c>
      <c r="B14" s="5" t="s">
        <v>143</v>
      </c>
      <c r="C14" s="5" t="s">
        <v>146</v>
      </c>
      <c r="E14" s="5" t="s">
        <v>273</v>
      </c>
    </row>
    <row r="15" spans="1:11" x14ac:dyDescent="0.25">
      <c r="A15" s="25" t="s">
        <v>170</v>
      </c>
      <c r="B15" s="25">
        <v>470</v>
      </c>
      <c r="C15" s="26">
        <f>B15/$B$28</f>
        <v>0.15445284258954978</v>
      </c>
      <c r="E15" s="26">
        <f>B15/SUM($B$15:$B$27)</f>
        <v>4.9168323046343762E-2</v>
      </c>
    </row>
    <row r="16" spans="1:11" x14ac:dyDescent="0.25">
      <c r="A16" s="25" t="s">
        <v>171</v>
      </c>
      <c r="B16" s="25">
        <v>1350</v>
      </c>
      <c r="C16" s="26">
        <f t="shared" ref="C16:C28" si="2">B16/$B$28</f>
        <v>0.44364114360828127</v>
      </c>
      <c r="E16" s="26">
        <f>B16/SUM($B$15:$B$27)</f>
        <v>0.14122816194162569</v>
      </c>
    </row>
    <row r="17" spans="1:5" x14ac:dyDescent="0.25">
      <c r="A17" s="25" t="s">
        <v>172</v>
      </c>
      <c r="B17" s="25">
        <v>980</v>
      </c>
      <c r="C17" s="26">
        <f t="shared" si="2"/>
        <v>0.32205060795267826</v>
      </c>
      <c r="E17" s="26">
        <f t="shared" ref="E17:E26" si="3">B17/SUM($B$15:$B$27)</f>
        <v>0.10252118422429124</v>
      </c>
    </row>
    <row r="18" spans="1:5" x14ac:dyDescent="0.25">
      <c r="A18" s="25" t="s">
        <v>173</v>
      </c>
      <c r="B18" s="25">
        <v>582</v>
      </c>
      <c r="C18" s="26">
        <f t="shared" si="2"/>
        <v>0.19125862635557017</v>
      </c>
      <c r="E18" s="26">
        <f t="shared" si="3"/>
        <v>6.0885029814834186E-2</v>
      </c>
    </row>
    <row r="19" spans="1:5" x14ac:dyDescent="0.25">
      <c r="A19" s="25" t="s">
        <v>174</v>
      </c>
      <c r="B19" s="25">
        <v>1463</v>
      </c>
      <c r="C19" s="26">
        <f t="shared" si="2"/>
        <v>0.48077555044364112</v>
      </c>
      <c r="E19" s="26">
        <f t="shared" si="3"/>
        <v>0.15304948216340622</v>
      </c>
    </row>
    <row r="20" spans="1:5" x14ac:dyDescent="0.25">
      <c r="A20" s="25" t="s">
        <v>175</v>
      </c>
      <c r="B20" s="25">
        <v>669</v>
      </c>
      <c r="C20" s="26">
        <f t="shared" si="2"/>
        <v>0.21984883338810385</v>
      </c>
      <c r="E20" s="26">
        <f t="shared" si="3"/>
        <v>6.9986400251072292E-2</v>
      </c>
    </row>
    <row r="21" spans="1:5" x14ac:dyDescent="0.25">
      <c r="A21" s="25" t="s">
        <v>176</v>
      </c>
      <c r="B21" s="25">
        <v>611</v>
      </c>
      <c r="C21" s="26">
        <f t="shared" si="2"/>
        <v>0.20078869536641472</v>
      </c>
      <c r="E21" s="26">
        <f t="shared" si="3"/>
        <v>6.3918819960246884E-2</v>
      </c>
    </row>
    <row r="22" spans="1:5" x14ac:dyDescent="0.25">
      <c r="A22" s="25" t="s">
        <v>177</v>
      </c>
      <c r="B22" s="25">
        <v>393</v>
      </c>
      <c r="C22" s="26">
        <f t="shared" si="2"/>
        <v>0.12914886625041078</v>
      </c>
      <c r="E22" s="26">
        <f t="shared" si="3"/>
        <v>4.1113087143006592E-2</v>
      </c>
    </row>
    <row r="23" spans="1:5" x14ac:dyDescent="0.25">
      <c r="A23" s="25" t="s">
        <v>178</v>
      </c>
      <c r="B23" s="25">
        <v>480</v>
      </c>
      <c r="C23" s="26">
        <f t="shared" si="2"/>
        <v>0.15773907328294445</v>
      </c>
      <c r="E23" s="26">
        <f t="shared" si="3"/>
        <v>5.0214457579244691E-2</v>
      </c>
    </row>
    <row r="24" spans="1:5" x14ac:dyDescent="0.25">
      <c r="A24" s="25" t="s">
        <v>179</v>
      </c>
      <c r="B24" s="25">
        <v>1215</v>
      </c>
      <c r="C24" s="26">
        <f t="shared" si="2"/>
        <v>0.39927702924745317</v>
      </c>
      <c r="E24" s="26">
        <f t="shared" si="3"/>
        <v>0.12710534574746313</v>
      </c>
    </row>
    <row r="25" spans="1:5" x14ac:dyDescent="0.25">
      <c r="A25" s="25" t="s">
        <v>180</v>
      </c>
      <c r="B25" s="25">
        <v>280</v>
      </c>
      <c r="C25" s="26">
        <f t="shared" si="2"/>
        <v>9.2014459415050931E-2</v>
      </c>
      <c r="E25" s="26">
        <f t="shared" si="3"/>
        <v>2.9291766921226068E-2</v>
      </c>
    </row>
    <row r="26" spans="1:5" x14ac:dyDescent="0.25">
      <c r="A26" s="25" t="s">
        <v>181</v>
      </c>
      <c r="B26" s="25">
        <v>631</v>
      </c>
      <c r="C26" s="26">
        <f t="shared" si="2"/>
        <v>0.20736115675320407</v>
      </c>
      <c r="E26" s="26">
        <f t="shared" si="3"/>
        <v>6.6011089026048755E-2</v>
      </c>
    </row>
    <row r="27" spans="1:5" x14ac:dyDescent="0.25">
      <c r="A27" s="25" t="s">
        <v>114</v>
      </c>
      <c r="B27" s="25">
        <v>435</v>
      </c>
      <c r="C27" s="26">
        <f t="shared" si="2"/>
        <v>0.14295103516266841</v>
      </c>
      <c r="E27" s="26">
        <f>B27/SUM($B$15:$B$27)</f>
        <v>4.5506852181190501E-2</v>
      </c>
    </row>
    <row r="28" spans="1:5" x14ac:dyDescent="0.25">
      <c r="A28" s="25" t="s">
        <v>182</v>
      </c>
      <c r="B28" s="25">
        <v>3043</v>
      </c>
      <c r="C28" s="26">
        <f t="shared" si="2"/>
        <v>1</v>
      </c>
    </row>
    <row r="30" spans="1:5" x14ac:dyDescent="0.25">
      <c r="A30" s="5" t="s">
        <v>201</v>
      </c>
      <c r="B30" s="5" t="s">
        <v>143</v>
      </c>
      <c r="C30" s="5" t="s">
        <v>146</v>
      </c>
      <c r="E30" s="5" t="s">
        <v>273</v>
      </c>
    </row>
    <row r="31" spans="1:5" x14ac:dyDescent="0.25">
      <c r="A31" s="25" t="s">
        <v>184</v>
      </c>
      <c r="B31" s="25">
        <v>231</v>
      </c>
      <c r="C31" s="26">
        <f>B31/$B$49</f>
        <v>7.5911929017417029E-2</v>
      </c>
      <c r="E31" s="26">
        <f>B31/SUM($B$31:$B$48)</f>
        <v>2.5267993874425729E-2</v>
      </c>
    </row>
    <row r="32" spans="1:5" x14ac:dyDescent="0.25">
      <c r="A32" s="25" t="s">
        <v>185</v>
      </c>
      <c r="B32" s="25">
        <v>1207</v>
      </c>
      <c r="C32" s="26">
        <f t="shared" ref="C32:C48" si="4">B32/$B$49</f>
        <v>0.39664804469273746</v>
      </c>
      <c r="E32" s="26">
        <f t="shared" ref="E32:E48" si="5">B32/SUM($B$31:$B$48)</f>
        <v>0.13202800262524611</v>
      </c>
    </row>
    <row r="33" spans="1:5" x14ac:dyDescent="0.25">
      <c r="A33" s="25" t="s">
        <v>186</v>
      </c>
      <c r="B33" s="25">
        <v>276</v>
      </c>
      <c r="C33" s="26">
        <f t="shared" si="4"/>
        <v>9.0699967137693072E-2</v>
      </c>
      <c r="E33" s="26">
        <f>B33/SUM($B$31:$B$48)</f>
        <v>3.0190330343469702E-2</v>
      </c>
    </row>
    <row r="34" spans="1:5" x14ac:dyDescent="0.25">
      <c r="A34" s="25" t="s">
        <v>187</v>
      </c>
      <c r="B34" s="25">
        <v>1327</v>
      </c>
      <c r="C34" s="26">
        <f t="shared" si="4"/>
        <v>0.43608281301347357</v>
      </c>
      <c r="E34" s="26">
        <f t="shared" si="5"/>
        <v>0.14515423320936338</v>
      </c>
    </row>
    <row r="35" spans="1:5" x14ac:dyDescent="0.25">
      <c r="A35" s="25" t="s">
        <v>188</v>
      </c>
      <c r="B35" s="25">
        <v>1032</v>
      </c>
      <c r="C35" s="26">
        <f t="shared" si="4"/>
        <v>0.3391390075583306</v>
      </c>
      <c r="E35" s="26">
        <f t="shared" si="5"/>
        <v>0.11288558302340844</v>
      </c>
    </row>
    <row r="36" spans="1:5" x14ac:dyDescent="0.25">
      <c r="A36" s="25" t="s">
        <v>189</v>
      </c>
      <c r="B36" s="25">
        <v>86</v>
      </c>
      <c r="C36" s="26">
        <f t="shared" si="4"/>
        <v>2.8261583963194215E-2</v>
      </c>
      <c r="E36" s="26">
        <f t="shared" si="5"/>
        <v>9.4071319186173705E-3</v>
      </c>
    </row>
    <row r="37" spans="1:5" x14ac:dyDescent="0.25">
      <c r="A37" s="25" t="s">
        <v>190</v>
      </c>
      <c r="B37" s="25">
        <v>717</v>
      </c>
      <c r="C37" s="26">
        <f t="shared" si="4"/>
        <v>0.2356227407163983</v>
      </c>
      <c r="E37" s="26">
        <f t="shared" si="5"/>
        <v>7.8429227740100638E-2</v>
      </c>
    </row>
    <row r="38" spans="1:5" x14ac:dyDescent="0.25">
      <c r="A38" s="25" t="s">
        <v>191</v>
      </c>
      <c r="B38" s="25">
        <v>472</v>
      </c>
      <c r="C38" s="26">
        <f t="shared" si="4"/>
        <v>0.15511008872822873</v>
      </c>
      <c r="E38" s="26">
        <f t="shared" si="5"/>
        <v>5.1629840297527894E-2</v>
      </c>
    </row>
    <row r="39" spans="1:5" x14ac:dyDescent="0.25">
      <c r="A39" s="25" t="s">
        <v>192</v>
      </c>
      <c r="B39" s="25">
        <v>362</v>
      </c>
      <c r="C39" s="26">
        <f t="shared" si="4"/>
        <v>0.11896155110088728</v>
      </c>
      <c r="E39" s="26">
        <f t="shared" si="5"/>
        <v>3.9597462262087067E-2</v>
      </c>
    </row>
    <row r="40" spans="1:5" x14ac:dyDescent="0.25">
      <c r="A40" s="25" t="s">
        <v>193</v>
      </c>
      <c r="B40" s="25">
        <v>1401</v>
      </c>
      <c r="C40" s="26">
        <f t="shared" si="4"/>
        <v>0.46040092014459416</v>
      </c>
      <c r="E40" s="26">
        <f t="shared" si="5"/>
        <v>0.15324874206956901</v>
      </c>
    </row>
    <row r="41" spans="1:5" x14ac:dyDescent="0.25">
      <c r="A41" s="25" t="s">
        <v>194</v>
      </c>
      <c r="B41" s="25">
        <v>622</v>
      </c>
      <c r="C41" s="26">
        <f t="shared" si="4"/>
        <v>0.20440354912914888</v>
      </c>
      <c r="E41" s="26">
        <f t="shared" si="5"/>
        <v>6.8037628527674476E-2</v>
      </c>
    </row>
    <row r="42" spans="1:5" x14ac:dyDescent="0.25">
      <c r="A42" s="25" t="s">
        <v>195</v>
      </c>
      <c r="B42" s="25">
        <v>632</v>
      </c>
      <c r="C42" s="26">
        <f t="shared" si="4"/>
        <v>0.20768977982254355</v>
      </c>
      <c r="E42" s="26">
        <f t="shared" si="5"/>
        <v>6.9131481076350906E-2</v>
      </c>
    </row>
    <row r="43" spans="1:5" x14ac:dyDescent="0.25">
      <c r="A43" s="25" t="s">
        <v>196</v>
      </c>
      <c r="B43" s="25">
        <v>119</v>
      </c>
      <c r="C43" s="26">
        <f t="shared" si="4"/>
        <v>3.9106145251396648E-2</v>
      </c>
      <c r="E43" s="26">
        <f t="shared" si="5"/>
        <v>1.3016845329249618E-2</v>
      </c>
    </row>
    <row r="44" spans="1:5" x14ac:dyDescent="0.25">
      <c r="A44" s="25" t="s">
        <v>197</v>
      </c>
      <c r="B44" s="25">
        <v>86</v>
      </c>
      <c r="C44" s="26">
        <f t="shared" si="4"/>
        <v>2.8261583963194215E-2</v>
      </c>
      <c r="E44" s="26">
        <f t="shared" si="5"/>
        <v>9.4071319186173705E-3</v>
      </c>
    </row>
    <row r="45" spans="1:5" x14ac:dyDescent="0.25">
      <c r="A45" s="25" t="s">
        <v>198</v>
      </c>
      <c r="B45" s="25">
        <v>89</v>
      </c>
      <c r="C45" s="26">
        <f t="shared" si="4"/>
        <v>2.924745317121262E-2</v>
      </c>
      <c r="E45" s="26">
        <f t="shared" si="5"/>
        <v>9.735287683220302E-3</v>
      </c>
    </row>
    <row r="46" spans="1:5" x14ac:dyDescent="0.25">
      <c r="A46" s="25" t="s">
        <v>199</v>
      </c>
      <c r="B46" s="25">
        <v>231</v>
      </c>
      <c r="C46" s="26">
        <f t="shared" si="4"/>
        <v>7.5911929017417029E-2</v>
      </c>
      <c r="E46" s="26">
        <f t="shared" si="5"/>
        <v>2.5267993874425729E-2</v>
      </c>
    </row>
    <row r="47" spans="1:5" x14ac:dyDescent="0.25">
      <c r="A47" s="25" t="s">
        <v>114</v>
      </c>
      <c r="B47" s="25">
        <v>138</v>
      </c>
      <c r="C47" s="26">
        <f t="shared" si="4"/>
        <v>4.5349983568846536E-2</v>
      </c>
      <c r="E47" s="26">
        <f t="shared" si="5"/>
        <v>1.5095165171734851E-2</v>
      </c>
    </row>
    <row r="48" spans="1:5" x14ac:dyDescent="0.25">
      <c r="A48" s="25" t="s">
        <v>200</v>
      </c>
      <c r="B48" s="25">
        <v>114</v>
      </c>
      <c r="C48" s="26">
        <f t="shared" si="4"/>
        <v>3.746302990469931E-2</v>
      </c>
      <c r="E48" s="26">
        <f t="shared" si="5"/>
        <v>1.2469919054911398E-2</v>
      </c>
    </row>
    <row r="49" spans="1:7" x14ac:dyDescent="0.25">
      <c r="A49" s="25" t="s">
        <v>182</v>
      </c>
      <c r="B49" s="25">
        <v>3043</v>
      </c>
      <c r="C49" s="26"/>
    </row>
    <row r="51" spans="1:7" x14ac:dyDescent="0.25">
      <c r="E51" s="5" t="s">
        <v>151</v>
      </c>
      <c r="F51" s="5"/>
      <c r="G51" s="5"/>
    </row>
    <row r="52" spans="1:7" x14ac:dyDescent="0.25">
      <c r="A52" s="5" t="s">
        <v>84</v>
      </c>
      <c r="B52" s="5" t="s">
        <v>143</v>
      </c>
      <c r="C52" s="5" t="s">
        <v>147</v>
      </c>
      <c r="E52" s="5" t="s">
        <v>88</v>
      </c>
      <c r="F52" s="5" t="s">
        <v>143</v>
      </c>
      <c r="G52" s="5" t="s">
        <v>152</v>
      </c>
    </row>
    <row r="53" spans="1:7" x14ac:dyDescent="0.25">
      <c r="A53" s="25" t="s">
        <v>48</v>
      </c>
      <c r="B53" s="25">
        <v>578</v>
      </c>
      <c r="C53" s="26">
        <f>B53/($B$57-$B$56)</f>
        <v>0.19395973154362417</v>
      </c>
      <c r="E53" s="25" t="s">
        <v>86</v>
      </c>
      <c r="F53" s="25">
        <v>314</v>
      </c>
      <c r="G53" s="26">
        <f>F53/($F$57-$F$56)</f>
        <v>0.54991243432574433</v>
      </c>
    </row>
    <row r="54" spans="1:7" x14ac:dyDescent="0.25">
      <c r="A54" s="25" t="s">
        <v>46</v>
      </c>
      <c r="B54" s="25">
        <v>2239</v>
      </c>
      <c r="C54" s="26">
        <f t="shared" ref="C54:C55" si="6">B54/($B$57-$B$56)</f>
        <v>0.75134228187919461</v>
      </c>
      <c r="E54" s="25" t="s">
        <v>87</v>
      </c>
      <c r="F54" s="25">
        <v>126</v>
      </c>
      <c r="G54" s="26">
        <f>F54/($F$57-$F$56)</f>
        <v>0.22066549912434325</v>
      </c>
    </row>
    <row r="55" spans="1:7" x14ac:dyDescent="0.25">
      <c r="A55" s="25" t="s">
        <v>56</v>
      </c>
      <c r="B55" s="25">
        <v>163</v>
      </c>
      <c r="C55" s="26">
        <f t="shared" si="6"/>
        <v>5.469798657718121E-2</v>
      </c>
      <c r="E55" s="25" t="s">
        <v>76</v>
      </c>
      <c r="F55" s="25">
        <v>131</v>
      </c>
      <c r="G55" s="26">
        <f>F55/($F$57-$F$56)</f>
        <v>0.22942206654991243</v>
      </c>
    </row>
    <row r="56" spans="1:7" x14ac:dyDescent="0.25">
      <c r="A56" s="25" t="s">
        <v>345</v>
      </c>
      <c r="B56" s="25">
        <v>63</v>
      </c>
      <c r="C56" s="26"/>
      <c r="E56" s="25" t="s">
        <v>345</v>
      </c>
      <c r="F56" s="25">
        <v>2472</v>
      </c>
      <c r="G56" s="26"/>
    </row>
    <row r="57" spans="1:7" x14ac:dyDescent="0.25">
      <c r="A57" s="25" t="s">
        <v>19</v>
      </c>
      <c r="B57" s="25">
        <f>SUM(B53:B56)</f>
        <v>3043</v>
      </c>
      <c r="C57" s="26"/>
      <c r="E57" s="25" t="s">
        <v>19</v>
      </c>
      <c r="F57" s="25">
        <f>SUM(F53:F56)</f>
        <v>3043</v>
      </c>
      <c r="G57" s="26"/>
    </row>
    <row r="59" spans="1:7" x14ac:dyDescent="0.25">
      <c r="D59" s="47"/>
      <c r="E59" s="5" t="s">
        <v>85</v>
      </c>
      <c r="F59" s="5"/>
      <c r="G59" s="5"/>
    </row>
    <row r="60" spans="1:7" x14ac:dyDescent="0.25">
      <c r="A60" s="5" t="s">
        <v>85</v>
      </c>
      <c r="B60" s="5" t="s">
        <v>143</v>
      </c>
      <c r="C60" s="5" t="s">
        <v>147</v>
      </c>
      <c r="D60" s="47"/>
      <c r="E60" s="5" t="s">
        <v>88</v>
      </c>
      <c r="F60" s="5" t="s">
        <v>143</v>
      </c>
      <c r="G60" s="5" t="s">
        <v>152</v>
      </c>
    </row>
    <row r="61" spans="1:7" x14ac:dyDescent="0.25">
      <c r="A61" s="25" t="s">
        <v>48</v>
      </c>
      <c r="B61" s="25">
        <v>973</v>
      </c>
      <c r="C61" s="26">
        <f>B61/($B$65-$B$64)</f>
        <v>0.32607238605898126</v>
      </c>
      <c r="D61" s="47"/>
      <c r="E61" s="25" t="s">
        <v>86</v>
      </c>
      <c r="F61" s="25">
        <v>408</v>
      </c>
      <c r="G61" s="26">
        <f>F61/($F$65-$F$64)</f>
        <v>0.42411642411642414</v>
      </c>
    </row>
    <row r="62" spans="1:7" x14ac:dyDescent="0.25">
      <c r="A62" s="25" t="s">
        <v>46</v>
      </c>
      <c r="B62" s="25">
        <v>1849</v>
      </c>
      <c r="C62" s="26">
        <f>B62/($B$65-$B$64)</f>
        <v>0.61963806970509383</v>
      </c>
      <c r="D62" s="47"/>
      <c r="E62" s="25" t="s">
        <v>87</v>
      </c>
      <c r="F62" s="25">
        <v>291</v>
      </c>
      <c r="G62" s="26">
        <f>F62/($F$65-$F$64)</f>
        <v>0.30249480249480248</v>
      </c>
    </row>
    <row r="63" spans="1:7" x14ac:dyDescent="0.25">
      <c r="A63" s="25" t="s">
        <v>56</v>
      </c>
      <c r="B63" s="25">
        <v>162</v>
      </c>
      <c r="C63" s="26">
        <f>B63/($B$65-$B$64)</f>
        <v>5.4289544235924934E-2</v>
      </c>
      <c r="D63" s="47"/>
      <c r="E63" s="25" t="s">
        <v>76</v>
      </c>
      <c r="F63" s="25">
        <v>263</v>
      </c>
      <c r="G63" s="26">
        <f>F63/($F$65-$F$64)</f>
        <v>0.27338877338877338</v>
      </c>
    </row>
    <row r="64" spans="1:7" x14ac:dyDescent="0.25">
      <c r="A64" s="25" t="s">
        <v>345</v>
      </c>
      <c r="B64" s="25">
        <v>59</v>
      </c>
      <c r="C64" s="26"/>
      <c r="D64" s="47"/>
      <c r="E64" s="25" t="s">
        <v>345</v>
      </c>
      <c r="F64" s="25">
        <v>2081</v>
      </c>
      <c r="G64" s="26"/>
    </row>
    <row r="65" spans="1:7" x14ac:dyDescent="0.25">
      <c r="A65" s="25" t="s">
        <v>19</v>
      </c>
      <c r="B65" s="25">
        <f>SUM(B61:B64)</f>
        <v>3043</v>
      </c>
      <c r="C65" s="26"/>
      <c r="D65" s="47"/>
      <c r="E65" s="25" t="s">
        <v>19</v>
      </c>
      <c r="F65" s="25">
        <f>SUM(F61:F64)</f>
        <v>3043</v>
      </c>
      <c r="G65" s="26"/>
    </row>
    <row r="66" spans="1:7" x14ac:dyDescent="0.25">
      <c r="A66" s="7"/>
      <c r="B66" s="7"/>
      <c r="C66" s="8"/>
      <c r="D66" s="47"/>
      <c r="E66" s="7"/>
      <c r="F66" s="7"/>
      <c r="G66" s="8"/>
    </row>
    <row r="73" spans="1:7" x14ac:dyDescent="0.25">
      <c r="A73" s="7"/>
      <c r="B73" s="7"/>
      <c r="C73" s="8"/>
    </row>
    <row r="74" spans="1:7" x14ac:dyDescent="0.25">
      <c r="A74" s="7"/>
      <c r="B74" s="7"/>
      <c r="C74" s="8"/>
      <c r="D74" s="47"/>
      <c r="E74" s="7"/>
      <c r="F74" s="7"/>
      <c r="G74" s="8"/>
    </row>
    <row r="75" spans="1:7" x14ac:dyDescent="0.25">
      <c r="A75" s="7"/>
      <c r="B75" s="7"/>
      <c r="C75" s="8"/>
      <c r="D75" s="47"/>
      <c r="E75" s="7"/>
      <c r="F75" s="7"/>
      <c r="G75" s="8"/>
    </row>
    <row r="76" spans="1:7" x14ac:dyDescent="0.25">
      <c r="A76" s="7"/>
      <c r="B76" s="7"/>
      <c r="C76" s="8"/>
      <c r="D76" s="47"/>
      <c r="E76" s="7"/>
      <c r="F76" s="7"/>
      <c r="G76" s="8"/>
    </row>
    <row r="77" spans="1:7" x14ac:dyDescent="0.25">
      <c r="A77" s="7"/>
      <c r="B77" s="7"/>
      <c r="C77" s="8"/>
      <c r="D77" s="47"/>
      <c r="E77" s="7"/>
      <c r="F77" s="7"/>
      <c r="G77" s="8"/>
    </row>
    <row r="78" spans="1:7" x14ac:dyDescent="0.25">
      <c r="A78" s="7"/>
      <c r="B78" s="7"/>
      <c r="C78" s="8"/>
      <c r="D78" s="47"/>
      <c r="E78" s="7"/>
      <c r="F78" s="7"/>
      <c r="G78" s="8"/>
    </row>
    <row r="79" spans="1:7" x14ac:dyDescent="0.25">
      <c r="A79" s="7"/>
      <c r="B79" s="7"/>
      <c r="C79" s="8"/>
      <c r="D79" s="47"/>
      <c r="E79" s="7"/>
      <c r="F79" s="7"/>
      <c r="G79" s="8"/>
    </row>
    <row r="80" spans="1:7" x14ac:dyDescent="0.25">
      <c r="A80" s="7"/>
      <c r="B80" s="7"/>
      <c r="C80" s="8"/>
      <c r="D80" s="47"/>
      <c r="E80" s="7"/>
      <c r="F80" s="7"/>
      <c r="G80" s="8"/>
    </row>
    <row r="81" spans="1:7" x14ac:dyDescent="0.25">
      <c r="A81" s="7"/>
      <c r="B81" s="7"/>
      <c r="C81" s="8"/>
      <c r="D81" s="47"/>
      <c r="E81" s="7"/>
      <c r="F81" s="7"/>
      <c r="G81" s="8"/>
    </row>
    <row r="82" spans="1:7" x14ac:dyDescent="0.25">
      <c r="A82" s="7"/>
      <c r="B82" s="7"/>
      <c r="C82" s="8"/>
      <c r="D82" s="47"/>
      <c r="E82" s="7"/>
      <c r="F82" s="7"/>
      <c r="G82" s="8"/>
    </row>
    <row r="83" spans="1:7" x14ac:dyDescent="0.25">
      <c r="A83" s="7"/>
      <c r="B83" s="7"/>
      <c r="C83" s="8"/>
      <c r="D83" s="47"/>
      <c r="E83" s="7"/>
      <c r="F83" s="7"/>
      <c r="G83" s="8"/>
    </row>
    <row r="84" spans="1:7" x14ac:dyDescent="0.25">
      <c r="A84" s="7"/>
      <c r="B84" s="7"/>
      <c r="C84" s="8"/>
      <c r="D84" s="47"/>
      <c r="E84" s="7"/>
      <c r="F84" s="7"/>
      <c r="G84" s="8"/>
    </row>
    <row r="85" spans="1:7" x14ac:dyDescent="0.25">
      <c r="A85" s="7"/>
      <c r="B85" s="7"/>
      <c r="C85" s="8"/>
      <c r="D85" s="47"/>
      <c r="E85" s="7"/>
      <c r="F85" s="7"/>
      <c r="G85" s="8"/>
    </row>
    <row r="86" spans="1:7" x14ac:dyDescent="0.25">
      <c r="A86" s="7"/>
      <c r="B86" s="7"/>
      <c r="C86" s="8"/>
      <c r="D86" s="47"/>
      <c r="E86" s="7"/>
      <c r="F86" s="7"/>
      <c r="G86" s="8"/>
    </row>
    <row r="87" spans="1:7" x14ac:dyDescent="0.25">
      <c r="A87" s="7"/>
      <c r="B87" s="7"/>
      <c r="C87" s="8"/>
      <c r="D87" s="47"/>
      <c r="E87" s="7"/>
      <c r="F87" s="7"/>
      <c r="G87" s="8"/>
    </row>
    <row r="88" spans="1:7" x14ac:dyDescent="0.25">
      <c r="A88" s="7"/>
      <c r="B88" s="7"/>
      <c r="C88" s="8"/>
      <c r="D88" s="47"/>
      <c r="E88" s="7"/>
      <c r="F88" s="7"/>
      <c r="G88" s="8"/>
    </row>
    <row r="89" spans="1:7" x14ac:dyDescent="0.25">
      <c r="A89" s="7"/>
      <c r="B89" s="7"/>
      <c r="C89" s="8"/>
      <c r="D89" s="47"/>
      <c r="E89" s="7"/>
      <c r="F89" s="7"/>
      <c r="G89" s="8"/>
    </row>
    <row r="90" spans="1:7" x14ac:dyDescent="0.25">
      <c r="A90" s="7"/>
      <c r="B90" s="7"/>
      <c r="C90" s="8"/>
      <c r="D90" s="47"/>
      <c r="E90" s="7"/>
      <c r="F90" s="7"/>
      <c r="G90" s="8"/>
    </row>
    <row r="91" spans="1:7" x14ac:dyDescent="0.25">
      <c r="A91" s="7"/>
      <c r="B91" s="7"/>
      <c r="C91" s="8"/>
      <c r="D91" s="47"/>
      <c r="E91" s="7"/>
      <c r="F91" s="7"/>
      <c r="G91" s="8"/>
    </row>
    <row r="92" spans="1:7" x14ac:dyDescent="0.25">
      <c r="A92" s="7"/>
      <c r="B92" s="7"/>
      <c r="C92" s="8"/>
      <c r="D92" s="47"/>
      <c r="E92" s="7"/>
      <c r="F92" s="7"/>
      <c r="G92" s="8"/>
    </row>
    <row r="93" spans="1:7" x14ac:dyDescent="0.25">
      <c r="A93" s="7"/>
      <c r="B93" s="7"/>
      <c r="C93" s="8"/>
      <c r="D93" s="47"/>
      <c r="E93" s="7"/>
      <c r="F93" s="7"/>
      <c r="G93" s="8"/>
    </row>
    <row r="94" spans="1:7" x14ac:dyDescent="0.25">
      <c r="A94" s="7"/>
      <c r="B94" s="7"/>
      <c r="C94" s="8"/>
      <c r="D94" s="47"/>
      <c r="E94" s="7"/>
      <c r="F94" s="7"/>
      <c r="G94" s="8"/>
    </row>
    <row r="95" spans="1:7" x14ac:dyDescent="0.25">
      <c r="A95" s="7"/>
      <c r="B95" s="7"/>
      <c r="C95" s="8"/>
      <c r="D95" s="47"/>
      <c r="E95" s="7"/>
      <c r="F95" s="7"/>
      <c r="G95" s="8"/>
    </row>
    <row r="96" spans="1:7" x14ac:dyDescent="0.25">
      <c r="A96" s="7"/>
      <c r="B96" s="7"/>
      <c r="C96" s="8"/>
      <c r="D96" s="47"/>
      <c r="E96" s="7"/>
      <c r="F96" s="7"/>
      <c r="G96" s="8"/>
    </row>
    <row r="97" spans="1:7" x14ac:dyDescent="0.25">
      <c r="A97" s="7"/>
      <c r="B97" s="7"/>
      <c r="C97" s="8"/>
      <c r="D97" s="47"/>
      <c r="E97" s="7"/>
      <c r="F97" s="7"/>
      <c r="G97" s="8"/>
    </row>
    <row r="98" spans="1:7" x14ac:dyDescent="0.25">
      <c r="A98" s="7"/>
      <c r="B98" s="7"/>
      <c r="C98" s="8"/>
      <c r="D98" s="47"/>
      <c r="E98" s="7"/>
      <c r="F98" s="7"/>
      <c r="G98" s="8"/>
    </row>
    <row r="99" spans="1:7" x14ac:dyDescent="0.25">
      <c r="A99" s="7"/>
      <c r="B99" s="7"/>
      <c r="C99" s="8"/>
      <c r="D99" s="47"/>
      <c r="E99" s="7"/>
      <c r="F99" s="7"/>
      <c r="G99" s="8"/>
    </row>
    <row r="100" spans="1:7" x14ac:dyDescent="0.25">
      <c r="A100" s="3"/>
      <c r="B100" s="3"/>
      <c r="C100" s="4"/>
      <c r="E100" s="3"/>
      <c r="F100" s="3"/>
      <c r="G100" s="4"/>
    </row>
    <row r="101" spans="1:7" x14ac:dyDescent="0.25">
      <c r="A101" s="5" t="s">
        <v>96</v>
      </c>
      <c r="B101" s="5" t="s">
        <v>143</v>
      </c>
      <c r="C101" s="5" t="s">
        <v>147</v>
      </c>
    </row>
    <row r="102" spans="1:7" x14ac:dyDescent="0.25">
      <c r="A102" s="36" t="s">
        <v>89</v>
      </c>
      <c r="B102" s="36">
        <v>127</v>
      </c>
      <c r="C102" s="37">
        <f>B102/($B$110-$B$109)</f>
        <v>4.1997354497354498E-2</v>
      </c>
    </row>
    <row r="103" spans="1:7" x14ac:dyDescent="0.25">
      <c r="A103" s="36" t="s">
        <v>90</v>
      </c>
      <c r="B103" s="36">
        <v>696</v>
      </c>
      <c r="C103" s="37">
        <f t="shared" ref="C103:C108" si="7">B103/($B$110-$B$109)</f>
        <v>0.23015873015873015</v>
      </c>
    </row>
    <row r="104" spans="1:7" x14ac:dyDescent="0.25">
      <c r="A104" s="36" t="s">
        <v>91</v>
      </c>
      <c r="B104" s="36">
        <v>56</v>
      </c>
      <c r="C104" s="37">
        <f t="shared" si="7"/>
        <v>1.8518518518518517E-2</v>
      </c>
    </row>
    <row r="105" spans="1:7" x14ac:dyDescent="0.25">
      <c r="A105" s="36" t="s">
        <v>92</v>
      </c>
      <c r="B105" s="36">
        <v>65</v>
      </c>
      <c r="C105" s="37">
        <f t="shared" si="7"/>
        <v>2.1494708994708994E-2</v>
      </c>
    </row>
    <row r="106" spans="1:7" x14ac:dyDescent="0.25">
      <c r="A106" s="36" t="s">
        <v>94</v>
      </c>
      <c r="B106" s="36">
        <v>769</v>
      </c>
      <c r="C106" s="37">
        <f t="shared" si="7"/>
        <v>0.2542989417989418</v>
      </c>
    </row>
    <row r="107" spans="1:7" x14ac:dyDescent="0.25">
      <c r="A107" s="36" t="s">
        <v>93</v>
      </c>
      <c r="B107" s="36">
        <v>652</v>
      </c>
      <c r="C107" s="37">
        <f t="shared" si="7"/>
        <v>0.21560846560846561</v>
      </c>
    </row>
    <row r="108" spans="1:7" x14ac:dyDescent="0.25">
      <c r="A108" s="36" t="s">
        <v>95</v>
      </c>
      <c r="B108" s="36">
        <v>659</v>
      </c>
      <c r="C108" s="37">
        <f t="shared" si="7"/>
        <v>0.21792328042328044</v>
      </c>
    </row>
    <row r="109" spans="1:7" x14ac:dyDescent="0.25">
      <c r="A109" s="36" t="s">
        <v>345</v>
      </c>
      <c r="B109" s="36">
        <v>19</v>
      </c>
      <c r="C109" s="37"/>
    </row>
    <row r="110" spans="1:7" x14ac:dyDescent="0.25">
      <c r="A110" s="36" t="s">
        <v>19</v>
      </c>
      <c r="B110" s="36">
        <f>SUM(B102:B109)</f>
        <v>3043</v>
      </c>
      <c r="C110" s="37"/>
    </row>
    <row r="112" spans="1:7" x14ac:dyDescent="0.25">
      <c r="A112" s="5" t="s">
        <v>100</v>
      </c>
      <c r="B112" s="5" t="s">
        <v>143</v>
      </c>
      <c r="C112" s="5" t="s">
        <v>147</v>
      </c>
    </row>
    <row r="113" spans="1:3" x14ac:dyDescent="0.25">
      <c r="A113" s="36" t="s">
        <v>97</v>
      </c>
      <c r="B113" s="36">
        <v>382</v>
      </c>
      <c r="C113" s="37">
        <f>B113/($B$119-$B$118)</f>
        <v>0.12678393627613674</v>
      </c>
    </row>
    <row r="114" spans="1:3" x14ac:dyDescent="0.25">
      <c r="A114" s="36" t="s">
        <v>56</v>
      </c>
      <c r="B114" s="36">
        <v>84</v>
      </c>
      <c r="C114" s="37">
        <f t="shared" ref="C114:C117" si="8">B114/($B$119-$B$118)</f>
        <v>2.7879190175904414E-2</v>
      </c>
    </row>
    <row r="115" spans="1:3" x14ac:dyDescent="0.25">
      <c r="A115" s="36" t="s">
        <v>98</v>
      </c>
      <c r="B115" s="36">
        <v>1790</v>
      </c>
      <c r="C115" s="37">
        <f t="shared" si="8"/>
        <v>0.59409226684367744</v>
      </c>
    </row>
    <row r="116" spans="1:3" x14ac:dyDescent="0.25">
      <c r="A116" s="36" t="s">
        <v>52</v>
      </c>
      <c r="B116" s="36">
        <v>189</v>
      </c>
      <c r="C116" s="37">
        <f t="shared" si="8"/>
        <v>6.2728177895784928E-2</v>
      </c>
    </row>
    <row r="117" spans="1:3" x14ac:dyDescent="0.25">
      <c r="A117" s="36" t="s">
        <v>99</v>
      </c>
      <c r="B117" s="36">
        <v>568</v>
      </c>
      <c r="C117" s="37">
        <f t="shared" si="8"/>
        <v>0.18851642880849651</v>
      </c>
    </row>
    <row r="118" spans="1:3" x14ac:dyDescent="0.25">
      <c r="A118" s="36" t="s">
        <v>345</v>
      </c>
      <c r="B118" s="36">
        <v>30</v>
      </c>
      <c r="C118" s="37"/>
    </row>
    <row r="119" spans="1:3" x14ac:dyDescent="0.25">
      <c r="A119" s="36" t="s">
        <v>19</v>
      </c>
      <c r="B119" s="36">
        <f>SUM(B113:B118)</f>
        <v>3043</v>
      </c>
      <c r="C119" s="37"/>
    </row>
  </sheetData>
  <conditionalFormatting sqref="C15:C27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{1C517CBB-FC84-49D7-9BB7-B9F262EE36CA}</x14:id>
        </ext>
      </extLst>
    </cfRule>
  </conditionalFormatting>
  <conditionalFormatting sqref="C31:C4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{63143541-3D6B-4A93-8EFD-B9A8DEEA9A54}</x14:id>
        </ext>
      </extLst>
    </cfRule>
  </conditionalFormatting>
  <hyperlinks>
    <hyperlink ref="B1" location="Introduction!A1" display="&lt; back to introduction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C517CBB-FC84-49D7-9BB7-B9F262EE36C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C15:C27</xm:sqref>
        </x14:conditionalFormatting>
        <x14:conditionalFormatting xmlns:xm="http://schemas.microsoft.com/office/excel/2006/main">
          <x14:cfRule type="dataBar" id="{63143541-3D6B-4A93-8EFD-B9A8DEEA9A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C31:C48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41"/>
  <sheetViews>
    <sheetView zoomScale="90" zoomScaleNormal="90" workbookViewId="0">
      <selection activeCell="B1" sqref="B1"/>
    </sheetView>
  </sheetViews>
  <sheetFormatPr defaultRowHeight="15" x14ac:dyDescent="0.25"/>
  <cols>
    <col min="1" max="1" width="33" bestFit="1" customWidth="1"/>
    <col min="2" max="2" width="6.42578125" customWidth="1"/>
    <col min="3" max="3" width="11.28515625" bestFit="1" customWidth="1"/>
    <col min="5" max="5" width="21.7109375" bestFit="1" customWidth="1"/>
    <col min="6" max="6" width="6.28515625" bestFit="1" customWidth="1"/>
    <col min="7" max="7" width="11.28515625" bestFit="1" customWidth="1"/>
    <col min="9" max="9" width="18.5703125" bestFit="1" customWidth="1"/>
    <col min="10" max="10" width="6.28515625" bestFit="1" customWidth="1"/>
    <col min="11" max="11" width="11.28515625" bestFit="1" customWidth="1"/>
    <col min="13" max="13" width="25.28515625" bestFit="1" customWidth="1"/>
    <col min="14" max="14" width="6.28515625" bestFit="1" customWidth="1"/>
    <col min="15" max="15" width="11.28515625" bestFit="1" customWidth="1"/>
  </cols>
  <sheetData>
    <row r="1" spans="1:3" ht="15.75" x14ac:dyDescent="0.25">
      <c r="A1" s="18" t="s">
        <v>403</v>
      </c>
      <c r="B1" s="17" t="s">
        <v>269</v>
      </c>
    </row>
    <row r="3" spans="1:3" x14ac:dyDescent="0.25">
      <c r="A3" s="5" t="s">
        <v>355</v>
      </c>
      <c r="B3" s="5" t="s">
        <v>143</v>
      </c>
      <c r="C3" s="5" t="s">
        <v>147</v>
      </c>
    </row>
    <row r="4" spans="1:3" x14ac:dyDescent="0.25">
      <c r="A4" s="25" t="s">
        <v>48</v>
      </c>
      <c r="B4" s="25">
        <v>531</v>
      </c>
      <c r="C4" s="26">
        <f>B4/($B$8-$B$7)</f>
        <v>0.17688207861425717</v>
      </c>
    </row>
    <row r="5" spans="1:3" x14ac:dyDescent="0.25">
      <c r="A5" s="25" t="s">
        <v>46</v>
      </c>
      <c r="B5" s="25">
        <v>2256</v>
      </c>
      <c r="C5" s="26">
        <f t="shared" ref="C5:C6" si="0">B5/($B$8-$B$7)</f>
        <v>0.75149900066622255</v>
      </c>
    </row>
    <row r="6" spans="1:3" x14ac:dyDescent="0.25">
      <c r="A6" s="25" t="s">
        <v>316</v>
      </c>
      <c r="B6" s="25">
        <v>215</v>
      </c>
      <c r="C6" s="26">
        <f t="shared" si="0"/>
        <v>7.1618920719520321E-2</v>
      </c>
    </row>
    <row r="7" spans="1:3" x14ac:dyDescent="0.25">
      <c r="A7" s="25" t="s">
        <v>345</v>
      </c>
      <c r="B7" s="25">
        <v>41</v>
      </c>
      <c r="C7" s="26"/>
    </row>
    <row r="8" spans="1:3" x14ac:dyDescent="0.25">
      <c r="A8" s="25" t="s">
        <v>19</v>
      </c>
      <c r="B8" s="25">
        <f>SUM(B4:B7)</f>
        <v>3043</v>
      </c>
      <c r="C8" s="26"/>
    </row>
    <row r="10" spans="1:3" x14ac:dyDescent="0.25">
      <c r="A10" s="5" t="s">
        <v>361</v>
      </c>
      <c r="B10" s="5" t="s">
        <v>143</v>
      </c>
      <c r="C10" s="5" t="s">
        <v>146</v>
      </c>
    </row>
    <row r="11" spans="1:3" x14ac:dyDescent="0.25">
      <c r="A11" s="25" t="s">
        <v>362</v>
      </c>
      <c r="B11" s="25">
        <v>388</v>
      </c>
      <c r="C11" s="26">
        <f t="shared" ref="C11:C16" si="1">B11/$B$17</f>
        <v>0.43941109852774635</v>
      </c>
    </row>
    <row r="12" spans="1:3" x14ac:dyDescent="0.25">
      <c r="A12" s="25" t="s">
        <v>363</v>
      </c>
      <c r="B12" s="25">
        <v>129</v>
      </c>
      <c r="C12" s="26">
        <f t="shared" si="1"/>
        <v>0.14609286523216308</v>
      </c>
    </row>
    <row r="13" spans="1:3" x14ac:dyDescent="0.25">
      <c r="A13" s="25" t="s">
        <v>364</v>
      </c>
      <c r="B13" s="25">
        <v>192</v>
      </c>
      <c r="C13" s="26">
        <f t="shared" si="1"/>
        <v>0.217440543601359</v>
      </c>
    </row>
    <row r="14" spans="1:3" x14ac:dyDescent="0.25">
      <c r="A14" s="25" t="s">
        <v>365</v>
      </c>
      <c r="B14" s="25">
        <v>64</v>
      </c>
      <c r="C14" s="26">
        <f t="shared" si="1"/>
        <v>7.2480181200453006E-2</v>
      </c>
    </row>
    <row r="15" spans="1:3" x14ac:dyDescent="0.25">
      <c r="A15" s="25" t="s">
        <v>141</v>
      </c>
      <c r="B15" s="25">
        <v>63</v>
      </c>
      <c r="C15" s="26">
        <f t="shared" si="1"/>
        <v>7.1347678369195922E-2</v>
      </c>
    </row>
    <row r="16" spans="1:3" x14ac:dyDescent="0.25">
      <c r="A16" s="25" t="s">
        <v>316</v>
      </c>
      <c r="B16" s="25">
        <v>47</v>
      </c>
      <c r="C16" s="26">
        <f t="shared" si="1"/>
        <v>5.3227633069082674E-2</v>
      </c>
    </row>
    <row r="17" spans="1:3" x14ac:dyDescent="0.25">
      <c r="A17" s="25" t="s">
        <v>19</v>
      </c>
      <c r="B17" s="25">
        <f>SUM(B11:B16)</f>
        <v>883</v>
      </c>
      <c r="C17" s="26"/>
    </row>
    <row r="19" spans="1:3" x14ac:dyDescent="0.25">
      <c r="A19" s="5" t="s">
        <v>357</v>
      </c>
      <c r="B19" s="5" t="s">
        <v>143</v>
      </c>
      <c r="C19" s="5" t="s">
        <v>147</v>
      </c>
    </row>
    <row r="20" spans="1:3" x14ac:dyDescent="0.25">
      <c r="A20" s="25" t="s">
        <v>353</v>
      </c>
      <c r="B20" s="25">
        <v>263</v>
      </c>
      <c r="C20" s="26">
        <f>B20/$B$23</f>
        <v>8.8314304902619212E-2</v>
      </c>
    </row>
    <row r="21" spans="1:3" x14ac:dyDescent="0.25">
      <c r="A21" s="25" t="s">
        <v>46</v>
      </c>
      <c r="B21" s="25">
        <v>222</v>
      </c>
      <c r="C21" s="26">
        <f t="shared" ref="C21:C22" si="2">B21/$B$23</f>
        <v>7.4546675621222303E-2</v>
      </c>
    </row>
    <row r="22" spans="1:3" x14ac:dyDescent="0.25">
      <c r="A22" s="25" t="s">
        <v>48</v>
      </c>
      <c r="B22" s="25">
        <v>2493</v>
      </c>
      <c r="C22" s="26">
        <f t="shared" si="2"/>
        <v>0.83713901947615854</v>
      </c>
    </row>
    <row r="23" spans="1:3" x14ac:dyDescent="0.25">
      <c r="A23" s="25" t="s">
        <v>19</v>
      </c>
      <c r="B23" s="25">
        <f>SUM(B20:B22)</f>
        <v>2978</v>
      </c>
      <c r="C23" s="26"/>
    </row>
    <row r="25" spans="1:3" x14ac:dyDescent="0.25">
      <c r="A25" s="5" t="s">
        <v>358</v>
      </c>
      <c r="B25" s="5" t="s">
        <v>143</v>
      </c>
      <c r="C25" s="5" t="s">
        <v>147</v>
      </c>
    </row>
    <row r="26" spans="1:3" x14ac:dyDescent="0.25">
      <c r="A26" s="25" t="s">
        <v>353</v>
      </c>
      <c r="B26" s="25">
        <v>670</v>
      </c>
      <c r="C26" s="26">
        <f>B26/$B$29</f>
        <v>0.23087525844245349</v>
      </c>
    </row>
    <row r="27" spans="1:3" x14ac:dyDescent="0.25">
      <c r="A27" s="25" t="s">
        <v>46</v>
      </c>
      <c r="B27" s="25">
        <v>1126</v>
      </c>
      <c r="C27" s="26">
        <f>B27/$B$29</f>
        <v>0.38800827015851136</v>
      </c>
    </row>
    <row r="28" spans="1:3" x14ac:dyDescent="0.25">
      <c r="A28" s="25" t="s">
        <v>48</v>
      </c>
      <c r="B28" s="25">
        <v>1106</v>
      </c>
      <c r="C28" s="26">
        <f>B28/$B$29</f>
        <v>0.38111647139903515</v>
      </c>
    </row>
    <row r="29" spans="1:3" x14ac:dyDescent="0.25">
      <c r="A29" s="25" t="s">
        <v>19</v>
      </c>
      <c r="B29" s="25">
        <f>SUM(B26:B28)</f>
        <v>2902</v>
      </c>
      <c r="C29" s="26"/>
    </row>
    <row r="31" spans="1:3" x14ac:dyDescent="0.25">
      <c r="A31" s="5" t="s">
        <v>359</v>
      </c>
      <c r="B31" s="5" t="s">
        <v>143</v>
      </c>
      <c r="C31" s="5" t="s">
        <v>147</v>
      </c>
    </row>
    <row r="32" spans="1:3" x14ac:dyDescent="0.25">
      <c r="A32" s="25" t="s">
        <v>353</v>
      </c>
      <c r="B32" s="25">
        <v>740</v>
      </c>
      <c r="C32" s="26">
        <f>B32/$B$35</f>
        <v>0.2582897033158813</v>
      </c>
    </row>
    <row r="33" spans="1:3" x14ac:dyDescent="0.25">
      <c r="A33" s="25" t="s">
        <v>46</v>
      </c>
      <c r="B33" s="25">
        <v>1189</v>
      </c>
      <c r="C33" s="26">
        <f>B33/$B$35</f>
        <v>0.41500872600349042</v>
      </c>
    </row>
    <row r="34" spans="1:3" x14ac:dyDescent="0.25">
      <c r="A34" s="25" t="s">
        <v>48</v>
      </c>
      <c r="B34" s="25">
        <v>936</v>
      </c>
      <c r="C34" s="26">
        <f>B34/$B$35</f>
        <v>0.32670157068062827</v>
      </c>
    </row>
    <row r="35" spans="1:3" x14ac:dyDescent="0.25">
      <c r="A35" s="25" t="s">
        <v>19</v>
      </c>
      <c r="B35" s="25">
        <f>SUM(B32:B34)</f>
        <v>2865</v>
      </c>
      <c r="C35" s="26"/>
    </row>
    <row r="37" spans="1:3" x14ac:dyDescent="0.25">
      <c r="A37" s="5" t="s">
        <v>360</v>
      </c>
      <c r="B37" s="5" t="s">
        <v>143</v>
      </c>
      <c r="C37" s="5" t="s">
        <v>147</v>
      </c>
    </row>
    <row r="38" spans="1:3" x14ac:dyDescent="0.25">
      <c r="A38" s="25" t="s">
        <v>353</v>
      </c>
      <c r="B38" s="25">
        <v>373</v>
      </c>
      <c r="C38" s="26">
        <f>B38/$B$41</f>
        <v>0.12734721748036873</v>
      </c>
    </row>
    <row r="39" spans="1:3" x14ac:dyDescent="0.25">
      <c r="A39" s="25" t="s">
        <v>46</v>
      </c>
      <c r="B39" s="25">
        <v>516</v>
      </c>
      <c r="C39" s="26">
        <f>B39/$B$41</f>
        <v>0.17616934107203824</v>
      </c>
    </row>
    <row r="40" spans="1:3" x14ac:dyDescent="0.25">
      <c r="A40" s="25" t="s">
        <v>48</v>
      </c>
      <c r="B40" s="25">
        <v>2040</v>
      </c>
      <c r="C40" s="26">
        <f>B40/$B$41</f>
        <v>0.696483441447593</v>
      </c>
    </row>
    <row r="41" spans="1:3" x14ac:dyDescent="0.25">
      <c r="A41" s="25" t="s">
        <v>19</v>
      </c>
      <c r="B41" s="25">
        <f>SUM(B38:B40)</f>
        <v>2929</v>
      </c>
      <c r="C41" s="26"/>
    </row>
  </sheetData>
  <conditionalFormatting sqref="C11:C1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{293DB322-4133-45AD-BC22-2920EA415752}</x14:id>
        </ext>
      </extLst>
    </cfRule>
  </conditionalFormatting>
  <hyperlinks>
    <hyperlink ref="B1" location="Introduction!A1" display="&lt; back to introduction"/>
  </hyperlink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93DB322-4133-45AD-BC22-2920EA41575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C11:C16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39"/>
  <sheetViews>
    <sheetView zoomScale="90" zoomScaleNormal="90" workbookViewId="0">
      <selection activeCell="B1" sqref="B1"/>
    </sheetView>
  </sheetViews>
  <sheetFormatPr defaultRowHeight="15" x14ac:dyDescent="0.25"/>
  <cols>
    <col min="1" max="1" width="45.140625" bestFit="1" customWidth="1"/>
    <col min="3" max="4" width="11.28515625" bestFit="1" customWidth="1"/>
    <col min="6" max="6" width="17.5703125" bestFit="1" customWidth="1"/>
    <col min="9" max="9" width="11.28515625" bestFit="1" customWidth="1"/>
  </cols>
  <sheetData>
    <row r="1" spans="1:7" ht="15.75" x14ac:dyDescent="0.25">
      <c r="A1" s="18" t="s">
        <v>246</v>
      </c>
      <c r="B1" s="17" t="s">
        <v>269</v>
      </c>
    </row>
    <row r="3" spans="1:7" x14ac:dyDescent="0.25">
      <c r="A3" s="5" t="s">
        <v>102</v>
      </c>
      <c r="B3" s="5" t="s">
        <v>143</v>
      </c>
      <c r="C3" s="5" t="s">
        <v>147</v>
      </c>
      <c r="D3" s="3"/>
    </row>
    <row r="4" spans="1:7" x14ac:dyDescent="0.25">
      <c r="A4" s="25" t="s">
        <v>106</v>
      </c>
      <c r="B4" s="25">
        <v>114</v>
      </c>
      <c r="C4" s="26">
        <f>B4/($B$10-$B$9)</f>
        <v>3.796203796203796E-2</v>
      </c>
      <c r="D4" s="1"/>
    </row>
    <row r="5" spans="1:7" x14ac:dyDescent="0.25">
      <c r="A5" s="25" t="s">
        <v>103</v>
      </c>
      <c r="B5" s="25">
        <v>186</v>
      </c>
      <c r="C5" s="26">
        <f t="shared" ref="C5:C8" si="0">B5/($B$10-$B$9)</f>
        <v>6.1938061938061936E-2</v>
      </c>
      <c r="D5" s="1"/>
    </row>
    <row r="6" spans="1:7" x14ac:dyDescent="0.25">
      <c r="A6" s="25" t="s">
        <v>104</v>
      </c>
      <c r="B6" s="25">
        <v>745</v>
      </c>
      <c r="C6" s="26">
        <f t="shared" si="0"/>
        <v>0.24808524808524809</v>
      </c>
      <c r="D6" s="1"/>
    </row>
    <row r="7" spans="1:7" x14ac:dyDescent="0.25">
      <c r="A7" s="25" t="s">
        <v>105</v>
      </c>
      <c r="B7" s="25">
        <v>1170</v>
      </c>
      <c r="C7" s="26">
        <f t="shared" si="0"/>
        <v>0.38961038961038963</v>
      </c>
      <c r="D7" s="1"/>
    </row>
    <row r="8" spans="1:7" x14ac:dyDescent="0.25">
      <c r="A8" s="25" t="s">
        <v>107</v>
      </c>
      <c r="B8" s="25">
        <v>788</v>
      </c>
      <c r="C8" s="26">
        <f t="shared" si="0"/>
        <v>0.2624042624042624</v>
      </c>
      <c r="F8" s="5" t="s">
        <v>239</v>
      </c>
      <c r="G8" s="26">
        <f>C8+C7</f>
        <v>0.65201465201465203</v>
      </c>
    </row>
    <row r="9" spans="1:7" x14ac:dyDescent="0.25">
      <c r="A9" s="25" t="s">
        <v>345</v>
      </c>
      <c r="B9" s="25">
        <v>40</v>
      </c>
      <c r="C9" s="26"/>
      <c r="D9" s="1"/>
    </row>
    <row r="10" spans="1:7" x14ac:dyDescent="0.25">
      <c r="A10" s="25" t="s">
        <v>19</v>
      </c>
      <c r="B10" s="25">
        <f>SUM(B4:B9)</f>
        <v>3043</v>
      </c>
      <c r="C10" s="26"/>
      <c r="D10" s="1"/>
    </row>
    <row r="12" spans="1:7" x14ac:dyDescent="0.25">
      <c r="A12" s="5" t="s">
        <v>113</v>
      </c>
      <c r="B12" s="5" t="s">
        <v>143</v>
      </c>
      <c r="C12" s="5" t="s">
        <v>147</v>
      </c>
      <c r="D12" s="3"/>
    </row>
    <row r="13" spans="1:7" x14ac:dyDescent="0.25">
      <c r="A13" s="25" t="s">
        <v>97</v>
      </c>
      <c r="B13" s="25">
        <v>69</v>
      </c>
      <c r="C13" s="26">
        <f>B13/($B$20-$B$19)</f>
        <v>2.3015343562374918E-2</v>
      </c>
      <c r="D13" s="1"/>
    </row>
    <row r="14" spans="1:7" x14ac:dyDescent="0.25">
      <c r="A14" s="25" t="s">
        <v>112</v>
      </c>
      <c r="B14" s="25">
        <v>110</v>
      </c>
      <c r="C14" s="26">
        <f t="shared" ref="C14:C18" si="1">B14/($B$20-$B$19)</f>
        <v>3.6691127418278853E-2</v>
      </c>
      <c r="D14" s="1"/>
    </row>
    <row r="15" spans="1:7" x14ac:dyDescent="0.25">
      <c r="A15" s="25" t="s">
        <v>109</v>
      </c>
      <c r="B15" s="25">
        <v>162</v>
      </c>
      <c r="C15" s="26">
        <f t="shared" si="1"/>
        <v>5.4036024016010674E-2</v>
      </c>
      <c r="D15" s="1"/>
    </row>
    <row r="16" spans="1:7" x14ac:dyDescent="0.25">
      <c r="A16" s="25" t="s">
        <v>110</v>
      </c>
      <c r="B16" s="25">
        <v>473</v>
      </c>
      <c r="C16" s="26">
        <f t="shared" si="1"/>
        <v>0.15777184789859908</v>
      </c>
      <c r="D16" s="1"/>
    </row>
    <row r="17" spans="1:7" x14ac:dyDescent="0.25">
      <c r="A17" s="25" t="s">
        <v>108</v>
      </c>
      <c r="B17" s="25">
        <v>1438</v>
      </c>
      <c r="C17" s="26">
        <f t="shared" si="1"/>
        <v>0.47965310206804534</v>
      </c>
      <c r="D17" s="1"/>
    </row>
    <row r="18" spans="1:7" x14ac:dyDescent="0.25">
      <c r="A18" s="25" t="s">
        <v>111</v>
      </c>
      <c r="B18" s="25">
        <v>746</v>
      </c>
      <c r="C18" s="26">
        <f t="shared" si="1"/>
        <v>0.24883255503669113</v>
      </c>
      <c r="D18" s="1"/>
      <c r="F18" s="5" t="s">
        <v>240</v>
      </c>
      <c r="G18" s="26">
        <f>C18+C17</f>
        <v>0.72848565710473645</v>
      </c>
    </row>
    <row r="19" spans="1:7" x14ac:dyDescent="0.25">
      <c r="A19" s="25" t="s">
        <v>345</v>
      </c>
      <c r="B19" s="25">
        <v>45</v>
      </c>
      <c r="C19" s="26"/>
      <c r="D19" s="1"/>
    </row>
    <row r="20" spans="1:7" x14ac:dyDescent="0.25">
      <c r="A20" s="25" t="s">
        <v>19</v>
      </c>
      <c r="B20" s="25">
        <f>SUM(B13:B19)</f>
        <v>3043</v>
      </c>
      <c r="C20" s="26"/>
      <c r="D20" s="1"/>
    </row>
    <row r="22" spans="1:7" x14ac:dyDescent="0.25">
      <c r="A22" s="5" t="s">
        <v>328</v>
      </c>
      <c r="B22" s="5" t="s">
        <v>143</v>
      </c>
      <c r="C22" s="5" t="s">
        <v>146</v>
      </c>
    </row>
    <row r="23" spans="1:7" x14ac:dyDescent="0.25">
      <c r="A23" s="25" t="s">
        <v>329</v>
      </c>
      <c r="B23" s="25">
        <v>792</v>
      </c>
      <c r="C23" s="26">
        <f t="shared" ref="C23:C38" si="2">B23/$B$39</f>
        <v>9.2275428171967849E-2</v>
      </c>
    </row>
    <row r="24" spans="1:7" x14ac:dyDescent="0.25">
      <c r="A24" s="25" t="s">
        <v>330</v>
      </c>
      <c r="B24" s="25">
        <v>400</v>
      </c>
      <c r="C24" s="26">
        <f t="shared" si="2"/>
        <v>4.6603751602003959E-2</v>
      </c>
    </row>
    <row r="25" spans="1:7" x14ac:dyDescent="0.25">
      <c r="A25" s="25" t="s">
        <v>331</v>
      </c>
      <c r="B25" s="25">
        <v>822</v>
      </c>
      <c r="C25" s="26">
        <f t="shared" si="2"/>
        <v>9.5770709542118138E-2</v>
      </c>
    </row>
    <row r="26" spans="1:7" x14ac:dyDescent="0.25">
      <c r="A26" s="25" t="s">
        <v>332</v>
      </c>
      <c r="B26" s="25">
        <v>553</v>
      </c>
      <c r="C26" s="26">
        <f t="shared" si="2"/>
        <v>6.4429686589770482E-2</v>
      </c>
    </row>
    <row r="27" spans="1:7" x14ac:dyDescent="0.25">
      <c r="A27" s="25" t="s">
        <v>333</v>
      </c>
      <c r="B27" s="25">
        <v>395</v>
      </c>
      <c r="C27" s="26">
        <f t="shared" si="2"/>
        <v>4.6021204706978909E-2</v>
      </c>
    </row>
    <row r="28" spans="1:7" x14ac:dyDescent="0.25">
      <c r="A28" s="25" t="s">
        <v>334</v>
      </c>
      <c r="B28" s="25">
        <v>712</v>
      </c>
      <c r="C28" s="26">
        <f t="shared" si="2"/>
        <v>8.2954677851567057E-2</v>
      </c>
    </row>
    <row r="29" spans="1:7" x14ac:dyDescent="0.25">
      <c r="A29" s="25" t="s">
        <v>335</v>
      </c>
      <c r="B29" s="25">
        <v>582</v>
      </c>
      <c r="C29" s="26">
        <f t="shared" si="2"/>
        <v>6.7808458580915762E-2</v>
      </c>
    </row>
    <row r="30" spans="1:7" x14ac:dyDescent="0.25">
      <c r="A30" s="25" t="s">
        <v>336</v>
      </c>
      <c r="B30" s="25">
        <v>269</v>
      </c>
      <c r="C30" s="26">
        <f t="shared" si="2"/>
        <v>3.1341022952347662E-2</v>
      </c>
    </row>
    <row r="31" spans="1:7" x14ac:dyDescent="0.25">
      <c r="A31" s="25" t="s">
        <v>337</v>
      </c>
      <c r="B31" s="25">
        <v>348</v>
      </c>
      <c r="C31" s="26">
        <f t="shared" si="2"/>
        <v>4.0545263893743445E-2</v>
      </c>
    </row>
    <row r="32" spans="1:7" x14ac:dyDescent="0.25">
      <c r="A32" s="25" t="s">
        <v>338</v>
      </c>
      <c r="B32" s="25">
        <v>701</v>
      </c>
      <c r="C32" s="26">
        <f t="shared" si="2"/>
        <v>8.1673074682511948E-2</v>
      </c>
    </row>
    <row r="33" spans="1:3" x14ac:dyDescent="0.25">
      <c r="A33" s="25" t="s">
        <v>339</v>
      </c>
      <c r="B33" s="25">
        <v>782</v>
      </c>
      <c r="C33" s="26">
        <f t="shared" si="2"/>
        <v>9.1110334381917749E-2</v>
      </c>
    </row>
    <row r="34" spans="1:3" x14ac:dyDescent="0.25">
      <c r="A34" s="25" t="s">
        <v>340</v>
      </c>
      <c r="B34" s="25">
        <v>468</v>
      </c>
      <c r="C34" s="26">
        <f t="shared" si="2"/>
        <v>5.4526389374344633E-2</v>
      </c>
    </row>
    <row r="35" spans="1:3" x14ac:dyDescent="0.25">
      <c r="A35" s="25" t="s">
        <v>341</v>
      </c>
      <c r="B35" s="25">
        <v>224</v>
      </c>
      <c r="C35" s="26">
        <f t="shared" si="2"/>
        <v>2.6098100897122219E-2</v>
      </c>
    </row>
    <row r="36" spans="1:3" x14ac:dyDescent="0.25">
      <c r="A36" s="25" t="s">
        <v>342</v>
      </c>
      <c r="B36" s="25">
        <v>367</v>
      </c>
      <c r="C36" s="26">
        <f t="shared" si="2"/>
        <v>4.2758942094838631E-2</v>
      </c>
    </row>
    <row r="37" spans="1:3" x14ac:dyDescent="0.25">
      <c r="A37" s="25" t="s">
        <v>114</v>
      </c>
      <c r="B37" s="25">
        <v>207</v>
      </c>
      <c r="C37" s="26">
        <f t="shared" si="2"/>
        <v>2.4117441454037051E-2</v>
      </c>
    </row>
    <row r="38" spans="1:3" x14ac:dyDescent="0.25">
      <c r="A38" s="25" t="s">
        <v>343</v>
      </c>
      <c r="B38" s="25">
        <v>961</v>
      </c>
      <c r="C38" s="26">
        <f t="shared" si="2"/>
        <v>0.11196551322381451</v>
      </c>
    </row>
    <row r="39" spans="1:3" x14ac:dyDescent="0.25">
      <c r="A39" s="25" t="s">
        <v>366</v>
      </c>
      <c r="B39" s="25">
        <f>SUM(B23:B38)</f>
        <v>8583</v>
      </c>
      <c r="C39" s="26"/>
    </row>
  </sheetData>
  <conditionalFormatting sqref="C23:C3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{729D96E5-A202-4C73-B324-91255A9F4C8B}</x14:id>
        </ext>
      </extLst>
    </cfRule>
  </conditionalFormatting>
  <hyperlinks>
    <hyperlink ref="B1" location="Introduction!A1" display="&lt; back to introduction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29D96E5-A202-4C73-B324-91255A9F4C8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C23:C38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Introduction</vt:lpstr>
      <vt:lpstr>School_and_geography</vt:lpstr>
      <vt:lpstr>Demographics</vt:lpstr>
      <vt:lpstr>Taking_care</vt:lpstr>
      <vt:lpstr>Wellbeing</vt:lpstr>
      <vt:lpstr>Behaviours</vt:lpstr>
      <vt:lpstr>Being_you</vt:lpstr>
      <vt:lpstr>Safety_Technology</vt:lpstr>
      <vt:lpstr>Local_area</vt:lpstr>
      <vt:lpstr>Politics_local_issues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Richardson</dc:creator>
  <cp:lastModifiedBy>Owen Richardson</cp:lastModifiedBy>
  <dcterms:created xsi:type="dcterms:W3CDTF">2018-08-08T14:37:56Z</dcterms:created>
  <dcterms:modified xsi:type="dcterms:W3CDTF">2019-11-27T14:57:39Z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127eb8-1c2a-4c17-86cc-a5ba0926d1f9_Enabled">
    <vt:lpwstr>True</vt:lpwstr>
  </property>
  <property fmtid="{D5CDD505-2E9C-101B-9397-08002B2CF9AE}" pid="3" name="MSIP_Label_22127eb8-1c2a-4c17-86cc-a5ba0926d1f9_SiteId">
    <vt:lpwstr>61d0734f-7fce-4063-b638-09ac5ad5a43f</vt:lpwstr>
  </property>
  <property fmtid="{D5CDD505-2E9C-101B-9397-08002B2CF9AE}" pid="4" name="MSIP_Label_22127eb8-1c2a-4c17-86cc-a5ba0926d1f9_Owner">
    <vt:lpwstr>Bethany.Wallace@kirklees.gov.uk</vt:lpwstr>
  </property>
  <property fmtid="{D5CDD505-2E9C-101B-9397-08002B2CF9AE}" pid="5" name="MSIP_Label_22127eb8-1c2a-4c17-86cc-a5ba0926d1f9_SetDate">
    <vt:lpwstr>2019-08-21T08:17:12.0877046Z</vt:lpwstr>
  </property>
  <property fmtid="{D5CDD505-2E9C-101B-9397-08002B2CF9AE}" pid="6" name="MSIP_Label_22127eb8-1c2a-4c17-86cc-a5ba0926d1f9_Name">
    <vt:lpwstr>Official</vt:lpwstr>
  </property>
  <property fmtid="{D5CDD505-2E9C-101B-9397-08002B2CF9AE}" pid="7" name="MSIP_Label_22127eb8-1c2a-4c17-86cc-a5ba0926d1f9_Application">
    <vt:lpwstr>Microsoft Azure Information Protection</vt:lpwstr>
  </property>
  <property fmtid="{D5CDD505-2E9C-101B-9397-08002B2CF9AE}" pid="8" name="MSIP_Label_22127eb8-1c2a-4c17-86cc-a5ba0926d1f9_Extended_MSFT_Method">
    <vt:lpwstr>Automatic</vt:lpwstr>
  </property>
  <property fmtid="{D5CDD505-2E9C-101B-9397-08002B2CF9AE}" pid="9" name="Sensitivity">
    <vt:lpwstr>Official</vt:lpwstr>
  </property>
</Properties>
</file>